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https://spucr-my.sharepoint.com/personal/h_divinova_spucr_cz/Documents/STAVBA MOUTNICE_NPO/3b_ZADÁVACÍ DOKUMENTACE/Příloha č. 3 Soupis prací a dodávek/"/>
    </mc:Choice>
  </mc:AlternateContent>
  <xr:revisionPtr revIDLastSave="0" documentId="11_E8DF71A6786799304F09F32B9F90897FD86D901F" xr6:coauthVersionLast="47" xr6:coauthVersionMax="47" xr10:uidLastSave="{00000000-0000-0000-0000-000000000000}"/>
  <bookViews>
    <workbookView xWindow="1590" yWindow="915" windowWidth="24090" windowHeight="17190" activeTab="2" xr2:uid="{00000000-000D-0000-FFFF-FFFF00000000}"/>
  </bookViews>
  <sheets>
    <sheet name="Rekapitulace stavby" sheetId="1" r:id="rId1"/>
    <sheet name="SO 02.1 - BC5 - Vodní tůně" sheetId="2" r:id="rId2"/>
    <sheet name="VRN-SO 02 vodni tuně - Ve..." sheetId="3" r:id="rId3"/>
    <sheet name="Pokyny pro vyplnění" sheetId="4" r:id="rId4"/>
  </sheets>
  <definedNames>
    <definedName name="_xlnm._FilterDatabase" localSheetId="1" hidden="1">'SO 02.1 - BC5 - Vodní tůně'!$C$89:$K$227</definedName>
    <definedName name="_xlnm._FilterDatabase" localSheetId="2" hidden="1">'VRN-SO 02 vodni tuně - Ve...'!$C$80:$K$107</definedName>
    <definedName name="_xlnm.Print_Titles" localSheetId="0">'Rekapitulace stavby'!$52:$52</definedName>
    <definedName name="_xlnm.Print_Titles" localSheetId="1">'SO 02.1 - BC5 - Vodní tůně'!$89:$89</definedName>
    <definedName name="_xlnm.Print_Titles" localSheetId="2">'VRN-SO 02 vodni tuně - Ve...'!$80:$80</definedName>
    <definedName name="_xlnm.Print_Area" localSheetId="3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stavby'!$C$42:$AQ$58</definedName>
    <definedName name="_xlnm.Print_Area" localSheetId="1">'SO 02.1 - BC5 - Vodní tůně'!$C$4:$J$41,'SO 02.1 - BC5 - Vodní tůně'!$C$47:$J$69,'SO 02.1 - BC5 - Vodní tůně'!$C$75:$K$227</definedName>
    <definedName name="_xlnm.Print_Area" localSheetId="2">'VRN-SO 02 vodni tuně - Ve...'!$C$4:$J$39,'VRN-SO 02 vodni tuně - Ve...'!$C$45:$J$62,'VRN-SO 02 vodni tuně - Ve...'!$C$68:$K$107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3" l="1"/>
  <c r="J36" i="3"/>
  <c r="AY57" i="1"/>
  <c r="J35" i="3"/>
  <c r="AX57" i="1"/>
  <c r="BI107" i="3"/>
  <c r="BH107" i="3"/>
  <c r="BG107" i="3"/>
  <c r="BF107" i="3"/>
  <c r="T107" i="3"/>
  <c r="R107" i="3"/>
  <c r="P107" i="3"/>
  <c r="BI105" i="3"/>
  <c r="BH105" i="3"/>
  <c r="BG105" i="3"/>
  <c r="BF105" i="3"/>
  <c r="T105" i="3"/>
  <c r="R105" i="3"/>
  <c r="P105" i="3"/>
  <c r="BI103" i="3"/>
  <c r="BH103" i="3"/>
  <c r="BG103" i="3"/>
  <c r="BF103" i="3"/>
  <c r="T103" i="3"/>
  <c r="R103" i="3"/>
  <c r="P103" i="3"/>
  <c r="BI101" i="3"/>
  <c r="BH101" i="3"/>
  <c r="BG101" i="3"/>
  <c r="BF101" i="3"/>
  <c r="T101" i="3"/>
  <c r="R101" i="3"/>
  <c r="P101" i="3"/>
  <c r="BI99" i="3"/>
  <c r="BH99" i="3"/>
  <c r="BG99" i="3"/>
  <c r="BF99" i="3"/>
  <c r="T99" i="3"/>
  <c r="R99" i="3"/>
  <c r="P99" i="3"/>
  <c r="BI98" i="3"/>
  <c r="BH98" i="3"/>
  <c r="BG98" i="3"/>
  <c r="BF98" i="3"/>
  <c r="T98" i="3"/>
  <c r="R98" i="3"/>
  <c r="P98" i="3"/>
  <c r="BI97" i="3"/>
  <c r="BH97" i="3"/>
  <c r="BG97" i="3"/>
  <c r="BF97" i="3"/>
  <c r="T97" i="3"/>
  <c r="R97" i="3"/>
  <c r="P97" i="3"/>
  <c r="BI95" i="3"/>
  <c r="BH95" i="3"/>
  <c r="BG95" i="3"/>
  <c r="BF95" i="3"/>
  <c r="T95" i="3"/>
  <c r="R95" i="3"/>
  <c r="P95" i="3"/>
  <c r="BI93" i="3"/>
  <c r="BH93" i="3"/>
  <c r="BG93" i="3"/>
  <c r="BF93" i="3"/>
  <c r="T93" i="3"/>
  <c r="R93" i="3"/>
  <c r="P93" i="3"/>
  <c r="BI91" i="3"/>
  <c r="BH91" i="3"/>
  <c r="BG91" i="3"/>
  <c r="BF91" i="3"/>
  <c r="T91" i="3"/>
  <c r="R91" i="3"/>
  <c r="P91" i="3"/>
  <c r="BI90" i="3"/>
  <c r="BH90" i="3"/>
  <c r="BG90" i="3"/>
  <c r="BF90" i="3"/>
  <c r="T90" i="3"/>
  <c r="R90" i="3"/>
  <c r="P90" i="3"/>
  <c r="BI88" i="3"/>
  <c r="BH88" i="3"/>
  <c r="BG88" i="3"/>
  <c r="BF88" i="3"/>
  <c r="T88" i="3"/>
  <c r="R88" i="3"/>
  <c r="P88" i="3"/>
  <c r="BI86" i="3"/>
  <c r="BH86" i="3"/>
  <c r="BG86" i="3"/>
  <c r="BF86" i="3"/>
  <c r="T86" i="3"/>
  <c r="R86" i="3"/>
  <c r="P86" i="3"/>
  <c r="BI84" i="3"/>
  <c r="BH84" i="3"/>
  <c r="BG84" i="3"/>
  <c r="BF84" i="3"/>
  <c r="T84" i="3"/>
  <c r="R84" i="3"/>
  <c r="P84" i="3"/>
  <c r="F75" i="3"/>
  <c r="E73" i="3"/>
  <c r="F52" i="3"/>
  <c r="E50" i="3"/>
  <c r="J24" i="3"/>
  <c r="E24" i="3"/>
  <c r="J78" i="3" s="1"/>
  <c r="J23" i="3"/>
  <c r="J21" i="3"/>
  <c r="E21" i="3"/>
  <c r="J77" i="3" s="1"/>
  <c r="J20" i="3"/>
  <c r="J18" i="3"/>
  <c r="E18" i="3"/>
  <c r="F78" i="3" s="1"/>
  <c r="J17" i="3"/>
  <c r="J15" i="3"/>
  <c r="E15" i="3"/>
  <c r="F77" i="3" s="1"/>
  <c r="J14" i="3"/>
  <c r="J12" i="3"/>
  <c r="J75" i="3"/>
  <c r="E7" i="3"/>
  <c r="E48" i="3"/>
  <c r="J39" i="2"/>
  <c r="J38" i="2"/>
  <c r="AY56" i="1" s="1"/>
  <c r="J37" i="2"/>
  <c r="AX56" i="1" s="1"/>
  <c r="BI226" i="2"/>
  <c r="BH226" i="2"/>
  <c r="BG226" i="2"/>
  <c r="BF226" i="2"/>
  <c r="T226" i="2"/>
  <c r="T225" i="2" s="1"/>
  <c r="R226" i="2"/>
  <c r="R225" i="2" s="1"/>
  <c r="P226" i="2"/>
  <c r="P225" i="2" s="1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5" i="2"/>
  <c r="BH215" i="2"/>
  <c r="BG215" i="2"/>
  <c r="BF215" i="2"/>
  <c r="T215" i="2"/>
  <c r="R215" i="2"/>
  <c r="P215" i="2"/>
  <c r="BI212" i="2"/>
  <c r="BH212" i="2"/>
  <c r="BG212" i="2"/>
  <c r="BF212" i="2"/>
  <c r="T212" i="2"/>
  <c r="R212" i="2"/>
  <c r="P212" i="2"/>
  <c r="BI202" i="2"/>
  <c r="BH202" i="2"/>
  <c r="BG202" i="2"/>
  <c r="BF202" i="2"/>
  <c r="T202" i="2"/>
  <c r="R202" i="2"/>
  <c r="P202" i="2"/>
  <c r="BI197" i="2"/>
  <c r="BH197" i="2"/>
  <c r="BG197" i="2"/>
  <c r="BF197" i="2"/>
  <c r="T197" i="2"/>
  <c r="R197" i="2"/>
  <c r="P197" i="2"/>
  <c r="BI192" i="2"/>
  <c r="BH192" i="2"/>
  <c r="BG192" i="2"/>
  <c r="BF192" i="2"/>
  <c r="T192" i="2"/>
  <c r="R192" i="2"/>
  <c r="P192" i="2"/>
  <c r="BI187" i="2"/>
  <c r="BH187" i="2"/>
  <c r="BG187" i="2"/>
  <c r="BF187" i="2"/>
  <c r="T187" i="2"/>
  <c r="R187" i="2"/>
  <c r="P187" i="2"/>
  <c r="BI182" i="2"/>
  <c r="BH182" i="2"/>
  <c r="BG182" i="2"/>
  <c r="BF182" i="2"/>
  <c r="T182" i="2"/>
  <c r="R182" i="2"/>
  <c r="P182" i="2"/>
  <c r="BI177" i="2"/>
  <c r="BH177" i="2"/>
  <c r="BG177" i="2"/>
  <c r="BF177" i="2"/>
  <c r="T177" i="2"/>
  <c r="R177" i="2"/>
  <c r="P177" i="2"/>
  <c r="BI172" i="2"/>
  <c r="BH172" i="2"/>
  <c r="BG172" i="2"/>
  <c r="BF172" i="2"/>
  <c r="T172" i="2"/>
  <c r="R172" i="2"/>
  <c r="P172" i="2"/>
  <c r="BI165" i="2"/>
  <c r="BH165" i="2"/>
  <c r="BG165" i="2"/>
  <c r="BF165" i="2"/>
  <c r="T165" i="2"/>
  <c r="R165" i="2"/>
  <c r="P165" i="2"/>
  <c r="BI160" i="2"/>
  <c r="BH160" i="2"/>
  <c r="BG160" i="2"/>
  <c r="BF160" i="2"/>
  <c r="T160" i="2"/>
  <c r="R160" i="2"/>
  <c r="P160" i="2"/>
  <c r="BI155" i="2"/>
  <c r="BH155" i="2"/>
  <c r="BG155" i="2"/>
  <c r="BF155" i="2"/>
  <c r="T155" i="2"/>
  <c r="R155" i="2"/>
  <c r="P155" i="2"/>
  <c r="BI150" i="2"/>
  <c r="BH150" i="2"/>
  <c r="BG150" i="2"/>
  <c r="BF150" i="2"/>
  <c r="T150" i="2"/>
  <c r="R150" i="2"/>
  <c r="P150" i="2"/>
  <c r="BI145" i="2"/>
  <c r="BH145" i="2"/>
  <c r="BG145" i="2"/>
  <c r="BF145" i="2"/>
  <c r="T145" i="2"/>
  <c r="R145" i="2"/>
  <c r="P145" i="2"/>
  <c r="BI140" i="2"/>
  <c r="BH140" i="2"/>
  <c r="BG140" i="2"/>
  <c r="BF140" i="2"/>
  <c r="T140" i="2"/>
  <c r="R140" i="2"/>
  <c r="P140" i="2"/>
  <c r="BI135" i="2"/>
  <c r="BH135" i="2"/>
  <c r="BG135" i="2"/>
  <c r="BF135" i="2"/>
  <c r="T135" i="2"/>
  <c r="R135" i="2"/>
  <c r="P135" i="2"/>
  <c r="BI130" i="2"/>
  <c r="BH130" i="2"/>
  <c r="BG130" i="2"/>
  <c r="BF130" i="2"/>
  <c r="T130" i="2"/>
  <c r="R130" i="2"/>
  <c r="P130" i="2"/>
  <c r="BI125" i="2"/>
  <c r="BH125" i="2"/>
  <c r="BG125" i="2"/>
  <c r="BF125" i="2"/>
  <c r="T125" i="2"/>
  <c r="R125" i="2"/>
  <c r="P125" i="2"/>
  <c r="BI120" i="2"/>
  <c r="BH120" i="2"/>
  <c r="BG120" i="2"/>
  <c r="BF120" i="2"/>
  <c r="T120" i="2"/>
  <c r="R120" i="2"/>
  <c r="P120" i="2"/>
  <c r="BI111" i="2"/>
  <c r="BH111" i="2"/>
  <c r="BG111" i="2"/>
  <c r="BF111" i="2"/>
  <c r="T111" i="2"/>
  <c r="R111" i="2"/>
  <c r="P111" i="2"/>
  <c r="BI102" i="2"/>
  <c r="BH102" i="2"/>
  <c r="BG102" i="2"/>
  <c r="BF102" i="2"/>
  <c r="T102" i="2"/>
  <c r="R102" i="2"/>
  <c r="P102" i="2"/>
  <c r="BI98" i="2"/>
  <c r="BH98" i="2"/>
  <c r="BG98" i="2"/>
  <c r="BF98" i="2"/>
  <c r="T98" i="2"/>
  <c r="R98" i="2"/>
  <c r="P98" i="2"/>
  <c r="BI93" i="2"/>
  <c r="BH93" i="2"/>
  <c r="BG93" i="2"/>
  <c r="BF93" i="2"/>
  <c r="T93" i="2"/>
  <c r="R93" i="2"/>
  <c r="P93" i="2"/>
  <c r="F84" i="2"/>
  <c r="E82" i="2"/>
  <c r="F56" i="2"/>
  <c r="E54" i="2"/>
  <c r="J26" i="2"/>
  <c r="E26" i="2"/>
  <c r="J87" i="2" s="1"/>
  <c r="J25" i="2"/>
  <c r="J23" i="2"/>
  <c r="E23" i="2"/>
  <c r="J86" i="2" s="1"/>
  <c r="J22" i="2"/>
  <c r="J20" i="2"/>
  <c r="E20" i="2"/>
  <c r="F87" i="2" s="1"/>
  <c r="J19" i="2"/>
  <c r="J17" i="2"/>
  <c r="E17" i="2"/>
  <c r="F86" i="2" s="1"/>
  <c r="J16" i="2"/>
  <c r="J14" i="2"/>
  <c r="J84" i="2"/>
  <c r="E7" i="2"/>
  <c r="E78" i="2"/>
  <c r="L50" i="1"/>
  <c r="AM50" i="1"/>
  <c r="AM49" i="1"/>
  <c r="L49" i="1"/>
  <c r="AM47" i="1"/>
  <c r="L47" i="1"/>
  <c r="L45" i="1"/>
  <c r="L44" i="1"/>
  <c r="J226" i="2"/>
  <c r="J218" i="2"/>
  <c r="BK187" i="2"/>
  <c r="J165" i="2"/>
  <c r="J150" i="2"/>
  <c r="J130" i="2"/>
  <c r="J102" i="2"/>
  <c r="BK223" i="2"/>
  <c r="BK215" i="2"/>
  <c r="BK192" i="2"/>
  <c r="J172" i="2"/>
  <c r="BK145" i="2"/>
  <c r="J125" i="2"/>
  <c r="BK98" i="2"/>
  <c r="J105" i="3"/>
  <c r="BK98" i="3"/>
  <c r="BK91" i="3"/>
  <c r="J84" i="3"/>
  <c r="J101" i="3"/>
  <c r="BK95" i="3"/>
  <c r="BK88" i="3"/>
  <c r="J223" i="2"/>
  <c r="BK202" i="2"/>
  <c r="J182" i="2"/>
  <c r="J160" i="2"/>
  <c r="J145" i="2"/>
  <c r="BK125" i="2"/>
  <c r="J98" i="2"/>
  <c r="J222" i="2"/>
  <c r="BK212" i="2"/>
  <c r="J187" i="2"/>
  <c r="BK165" i="2"/>
  <c r="BK140" i="2"/>
  <c r="J120" i="2"/>
  <c r="BK93" i="2"/>
  <c r="BK103" i="3"/>
  <c r="J97" i="3"/>
  <c r="BK90" i="3"/>
  <c r="BK107" i="3"/>
  <c r="J99" i="3"/>
  <c r="BK93" i="3"/>
  <c r="J86" i="3"/>
  <c r="BK222" i="2"/>
  <c r="J212" i="2"/>
  <c r="J197" i="2"/>
  <c r="BK177" i="2"/>
  <c r="BK155" i="2"/>
  <c r="J140" i="2"/>
  <c r="BK120" i="2"/>
  <c r="J93" i="2"/>
  <c r="BK220" i="2"/>
  <c r="J202" i="2"/>
  <c r="BK182" i="2"/>
  <c r="BK160" i="2"/>
  <c r="J135" i="2"/>
  <c r="J111" i="2"/>
  <c r="AS55" i="1"/>
  <c r="BK101" i="3"/>
  <c r="J95" i="3"/>
  <c r="J88" i="3"/>
  <c r="BK105" i="3"/>
  <c r="J98" i="3"/>
  <c r="J91" i="3"/>
  <c r="BK84" i="3"/>
  <c r="J220" i="2"/>
  <c r="J215" i="2"/>
  <c r="J192" i="2"/>
  <c r="BK172" i="2"/>
  <c r="J155" i="2"/>
  <c r="BK135" i="2"/>
  <c r="BK111" i="2"/>
  <c r="BK226" i="2"/>
  <c r="BK218" i="2"/>
  <c r="BK197" i="2"/>
  <c r="J177" i="2"/>
  <c r="BK150" i="2"/>
  <c r="BK130" i="2"/>
  <c r="BK102" i="2"/>
  <c r="J107" i="3"/>
  <c r="BK99" i="3"/>
  <c r="J93" i="3"/>
  <c r="BK86" i="3"/>
  <c r="J103" i="3"/>
  <c r="BK97" i="3"/>
  <c r="J90" i="3"/>
  <c r="P196" i="2" l="1"/>
  <c r="R196" i="2"/>
  <c r="T196" i="2"/>
  <c r="P92" i="2"/>
  <c r="R92" i="2"/>
  <c r="BK211" i="2"/>
  <c r="J211" i="2"/>
  <c r="J67" i="2"/>
  <c r="R211" i="2"/>
  <c r="P83" i="3"/>
  <c r="P82" i="3" s="1"/>
  <c r="P81" i="3" s="1"/>
  <c r="AU57" i="1" s="1"/>
  <c r="R83" i="3"/>
  <c r="R82" i="3"/>
  <c r="R81" i="3"/>
  <c r="BK92" i="2"/>
  <c r="T92" i="2"/>
  <c r="P211" i="2"/>
  <c r="T211" i="2"/>
  <c r="BK83" i="3"/>
  <c r="J83" i="3" s="1"/>
  <c r="J61" i="3" s="1"/>
  <c r="T83" i="3"/>
  <c r="T82" i="3" s="1"/>
  <c r="T81" i="3" s="1"/>
  <c r="BK196" i="2"/>
  <c r="J196" i="2"/>
  <c r="J66" i="2" s="1"/>
  <c r="BK225" i="2"/>
  <c r="J225" i="2" s="1"/>
  <c r="J68" i="2" s="1"/>
  <c r="J92" i="2"/>
  <c r="J65" i="2" s="1"/>
  <c r="F54" i="3"/>
  <c r="F55" i="3"/>
  <c r="E71" i="3"/>
  <c r="BE86" i="3"/>
  <c r="BE91" i="3"/>
  <c r="BE95" i="3"/>
  <c r="BE98" i="3"/>
  <c r="BE103" i="3"/>
  <c r="BE105" i="3"/>
  <c r="J52" i="3"/>
  <c r="J54" i="3"/>
  <c r="J55" i="3"/>
  <c r="BE84" i="3"/>
  <c r="BE88" i="3"/>
  <c r="BE90" i="3"/>
  <c r="BE93" i="3"/>
  <c r="BE97" i="3"/>
  <c r="BE99" i="3"/>
  <c r="BE101" i="3"/>
  <c r="BE107" i="3"/>
  <c r="J56" i="2"/>
  <c r="J58" i="2"/>
  <c r="J59" i="2"/>
  <c r="BE98" i="2"/>
  <c r="BE111" i="2"/>
  <c r="BE125" i="2"/>
  <c r="BE145" i="2"/>
  <c r="BE160" i="2"/>
  <c r="BE172" i="2"/>
  <c r="BE187" i="2"/>
  <c r="BE197" i="2"/>
  <c r="BE212" i="2"/>
  <c r="BE218" i="2"/>
  <c r="BE222" i="2"/>
  <c r="BE226" i="2"/>
  <c r="E50" i="2"/>
  <c r="F58" i="2"/>
  <c r="F59" i="2"/>
  <c r="BE93" i="2"/>
  <c r="BE102" i="2"/>
  <c r="BE120" i="2"/>
  <c r="BE130" i="2"/>
  <c r="BE135" i="2"/>
  <c r="BE140" i="2"/>
  <c r="BE150" i="2"/>
  <c r="BE155" i="2"/>
  <c r="BE165" i="2"/>
  <c r="BE177" i="2"/>
  <c r="BE182" i="2"/>
  <c r="BE192" i="2"/>
  <c r="BE202" i="2"/>
  <c r="BE215" i="2"/>
  <c r="BE220" i="2"/>
  <c r="BE223" i="2"/>
  <c r="F36" i="2"/>
  <c r="BA56" i="1" s="1"/>
  <c r="BA55" i="1" s="1"/>
  <c r="F37" i="2"/>
  <c r="BB56" i="1" s="1"/>
  <c r="BB55" i="1" s="1"/>
  <c r="AX55" i="1" s="1"/>
  <c r="J36" i="2"/>
  <c r="AW56" i="1" s="1"/>
  <c r="AS54" i="1"/>
  <c r="J34" i="3"/>
  <c r="AW57" i="1"/>
  <c r="F34" i="3"/>
  <c r="BA57" i="1" s="1"/>
  <c r="F39" i="2"/>
  <c r="BD56" i="1"/>
  <c r="BD55" i="1" s="1"/>
  <c r="F35" i="3"/>
  <c r="BB57" i="1"/>
  <c r="F36" i="3"/>
  <c r="BC57" i="1" s="1"/>
  <c r="F38" i="2"/>
  <c r="BC56" i="1" s="1"/>
  <c r="BC55" i="1" s="1"/>
  <c r="AY55" i="1" s="1"/>
  <c r="F37" i="3"/>
  <c r="BD57" i="1" s="1"/>
  <c r="BK91" i="2" l="1"/>
  <c r="J91" i="2"/>
  <c r="J64" i="2"/>
  <c r="R91" i="2"/>
  <c r="R90" i="2" s="1"/>
  <c r="T91" i="2"/>
  <c r="T90" i="2"/>
  <c r="P91" i="2"/>
  <c r="P90" i="2" s="1"/>
  <c r="AU56" i="1" s="1"/>
  <c r="AU55" i="1" s="1"/>
  <c r="AU54" i="1" s="1"/>
  <c r="BK82" i="3"/>
  <c r="J82" i="3"/>
  <c r="J60" i="3" s="1"/>
  <c r="J35" i="2"/>
  <c r="AV56" i="1" s="1"/>
  <c r="AT56" i="1" s="1"/>
  <c r="J33" i="3"/>
  <c r="AV57" i="1"/>
  <c r="AT57" i="1"/>
  <c r="BC54" i="1"/>
  <c r="AY54" i="1" s="1"/>
  <c r="F35" i="2"/>
  <c r="AZ56" i="1" s="1"/>
  <c r="AZ55" i="1" s="1"/>
  <c r="AV55" i="1" s="1"/>
  <c r="BB54" i="1"/>
  <c r="W31" i="1" s="1"/>
  <c r="F33" i="3"/>
  <c r="AZ57" i="1"/>
  <c r="AW55" i="1"/>
  <c r="BD54" i="1"/>
  <c r="W33" i="1"/>
  <c r="BA54" i="1"/>
  <c r="W30" i="1"/>
  <c r="BK90" i="2" l="1"/>
  <c r="J90" i="2"/>
  <c r="J63" i="2"/>
  <c r="BK81" i="3"/>
  <c r="J81" i="3" s="1"/>
  <c r="J30" i="3" s="1"/>
  <c r="AG57" i="1" s="1"/>
  <c r="AW54" i="1"/>
  <c r="AK30" i="1" s="1"/>
  <c r="AX54" i="1"/>
  <c r="W32" i="1"/>
  <c r="AT55" i="1"/>
  <c r="AZ54" i="1"/>
  <c r="W29" i="1"/>
  <c r="J39" i="3" l="1"/>
  <c r="J59" i="3"/>
  <c r="AN57" i="1"/>
  <c r="J32" i="2"/>
  <c r="AG56" i="1" s="1"/>
  <c r="AG55" i="1" s="1"/>
  <c r="AG54" i="1" s="1"/>
  <c r="AK26" i="1" s="1"/>
  <c r="AK35" i="1" s="1"/>
  <c r="AV54" i="1"/>
  <c r="AK29" i="1"/>
  <c r="AN55" i="1" l="1"/>
  <c r="AN56" i="1"/>
  <c r="J41" i="2"/>
  <c r="AT54" i="1"/>
  <c r="AN54" i="1" s="1"/>
</calcChain>
</file>

<file path=xl/sharedStrings.xml><?xml version="1.0" encoding="utf-8"?>
<sst xmlns="http://schemas.openxmlformats.org/spreadsheetml/2006/main" count="2353" uniqueCount="558">
  <si>
    <t>Export Komplet</t>
  </si>
  <si>
    <t>VZ</t>
  </si>
  <si>
    <t>2.0</t>
  </si>
  <si>
    <t>ZAMOK</t>
  </si>
  <si>
    <t>False</t>
  </si>
  <si>
    <t>{9c57bb67-fee5-4cb2-a577-8cef55d3ae2b}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</si>
  <si>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</si>
  <si>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</si>
  <si>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</si>
  <si>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</si>
  <si>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</si>
  <si>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</si>
  <si>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</si>
  <si>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</si>
  <si>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2021/14-Vodni_tune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</si>
  <si>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</si>
  <si>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</si>
  <si>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Biocentrum BC3, BC5 a biokoridory, k. ú. Moutnice</t>
  </si>
  <si>
    <t>KSO:</t>
  </si>
  <si>
    <t/>
  </si>
  <si>
    <t>CC-CZ:</t>
  </si>
  <si>
    <t>Místo:</t>
  </si>
  <si>
    <t>Moutnice</t>
  </si>
  <si>
    <t>Datum:</t>
  </si>
  <si>
    <t>15. 4. 2022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</si>
  <si>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</si>
  <si>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</si>
  <si>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</si>
  <si>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</si>
  <si>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</si>
  <si>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</si>
  <si>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</si>
  <si>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</si>
  <si>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</si>
  <si>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VZD INVEST, s.r.o.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</si>
  <si>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</si>
  <si>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</si>
  <si>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</si>
  <si>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</si>
  <si>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</si>
  <si>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</si>
  <si>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</si>
  <si>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</si>
  <si>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</si>
  <si>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</si>
  <si>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</si>
  <si>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</si>
  <si>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</si>
  <si>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</si>
  <si>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</si>
  <si>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</si>
  <si>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</si>
  <si>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</si>
  <si>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</si>
  <si>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</si>
  <si>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</si>
  <si>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</si>
  <si>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</si>
  <si>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</si>
  <si>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</si>
  <si>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</si>
  <si>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</si>
  <si>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</si>
  <si>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</si>
  <si>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</si>
  <si>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</si>
  <si>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</si>
  <si>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</si>
  <si>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</si>
  <si>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</si>
  <si>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</si>
  <si>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</si>
  <si>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</si>
  <si>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</si>
  <si>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</si>
  <si>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02</t>
  </si>
  <si>
    <t>Biocentrum BC5</t>
  </si>
  <si>
    <t>STA</t>
  </si>
  <si>
    <t>1</t>
  </si>
  <si>
    <t>{f556945b-0dc8-428c-8e25-ec0fa78ea3cb}</t>
  </si>
  <si>
    <t>2</t>
  </si>
  <si>
    <t>/</t>
  </si>
  <si>
    <t>SO 02.1 - BC5</t>
  </si>
  <si>
    <t>Vodní tůně</t>
  </si>
  <si>
    <t>Soupis</t>
  </si>
  <si>
    <t>{ed423a31-c718-4c2f-9931-5122924d4e27}</t>
  </si>
  <si>
    <t>VRN-SO 02 vodni tuně</t>
  </si>
  <si>
    <t>Vedlejší rozpočtové náklady</t>
  </si>
  <si>
    <t>{1813d339-a02e-437c-83ea-03e69f578849}</t>
  </si>
  <si>
    <t>KRYCÍ LIST SOUPISU PRACÍ</t>
  </si>
  <si>
    <t>Objekt:</t>
  </si>
  <si>
    <t>SO 02 - Biocentrum BC5</t>
  </si>
  <si>
    <t>Soupis:</t>
  </si>
  <si>
    <t>SO 02.1 - BC5 - Vodní tůně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</si>
  <si>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</si>
  <si>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</si>
  <si>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</si>
  <si>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</si>
  <si>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</si>
  <si>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</si>
  <si>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</si>
  <si>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95 - Různé dokončovací konstrukce a práce pozemních staveb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</si>
  <si>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</si>
  <si>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</si>
  <si>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</si>
  <si>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</si>
  <si>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</si>
  <si>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</si>
  <si>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</si>
  <si>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</si>
  <si>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</si>
  <si>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</si>
  <si>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</si>
  <si>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</si>
  <si>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</si>
  <si>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</si>
  <si>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</si>
  <si>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</si>
  <si>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</si>
  <si>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</si>
  <si>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</si>
  <si>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115101202</t>
  </si>
  <si>
    <t>Čerpání vody na dopravní výšku do 10 m s uvažovaným průměrným přítokem přes 500 do 1 000 l/min</t>
  </si>
  <si>
    <t>hod</t>
  </si>
  <si>
    <t>CS ÚRS 2022 01</t>
  </si>
  <si>
    <t>4</t>
  </si>
  <si>
    <t>336444928</t>
  </si>
  <si>
    <t>Online PSC</t>
  </si>
  <si>
    <t>https://podminky.urs.cz/item/CS_URS_2022_01/115101202</t>
  </si>
  <si>
    <t>VV</t>
  </si>
  <si>
    <t>50*8</t>
  </si>
  <si>
    <t>počet dní x 8 hodin denně</t>
  </si>
  <si>
    <t>3</t>
  </si>
  <si>
    <t>Součet</t>
  </si>
  <si>
    <t>115101302</t>
  </si>
  <si>
    <t>Pohotovost záložní čerpací soupravy pro dopravní výšku do 10 m s uvažovaným průměrným přítokem přes 500 do 1 000 l/min</t>
  </si>
  <si>
    <t>den</t>
  </si>
  <si>
    <t>-886813968</t>
  </si>
  <si>
    <t>https://podminky.urs.cz/item/CS_URS_2022_01/115101302</t>
  </si>
  <si>
    <t>50</t>
  </si>
  <si>
    <t>121151127</t>
  </si>
  <si>
    <t>Sejmutí ornice strojně při souvislé ploše přes 500 m2, tl. vrstvy přes 400 do 500 mm</t>
  </si>
  <si>
    <t>m2</t>
  </si>
  <si>
    <t>558323629</t>
  </si>
  <si>
    <t>https://podminky.urs.cz/item/CS_URS_2022_01/121151127</t>
  </si>
  <si>
    <t>1600</t>
  </si>
  <si>
    <t>vodní tůň č.1 - plocha terénního zásahu x tl. 0,5 m - (800 m3)</t>
  </si>
  <si>
    <t>3200</t>
  </si>
  <si>
    <t>vodní tůň č.2 - plocha terénního zásahu x tl. 0,5 m - (1600 m3)</t>
  </si>
  <si>
    <t>320</t>
  </si>
  <si>
    <t>vodní tůň č.3 - plocha terénního zásahu x tl. 0,5 m - (160 m3)</t>
  </si>
  <si>
    <t>122251407</t>
  </si>
  <si>
    <t>Vykopávky v zemnících na suchu strojně zapažených i nezapažených v hornině třídy těžitelnosti I skupiny 3 přes 5 000 m3</t>
  </si>
  <si>
    <t>m3</t>
  </si>
  <si>
    <t>-1157871654</t>
  </si>
  <si>
    <t>https://podminky.urs.cz/item/CS_URS_2022_01/122251407</t>
  </si>
  <si>
    <t>1500</t>
  </si>
  <si>
    <t xml:space="preserve">Výkop - vodní tůň č.1 </t>
  </si>
  <si>
    <t>3930</t>
  </si>
  <si>
    <t>Výkop - vodní tůň č.2 - (v kubaturách je započítán i výkop pro pojovací koryto a odtokové koryto)</t>
  </si>
  <si>
    <t>90</t>
  </si>
  <si>
    <t>Výkop - vodní tůň č.3</t>
  </si>
  <si>
    <t>5</t>
  </si>
  <si>
    <t>162306111</t>
  </si>
  <si>
    <t>Vodorovné přemístění výkopku bez naložení, avšak se složením zemin schopných zúrodnění, na vzdálenost přes 100 do 500 m</t>
  </si>
  <si>
    <t>-1286914390</t>
  </si>
  <si>
    <t>https://podminky.urs.cz/item/CS_URS_2022_01/162306111</t>
  </si>
  <si>
    <t>360*2</t>
  </si>
  <si>
    <t>Vodorovné přemístění ornice určené k ohumusování dotčených ploch stavební mechanizací + ohumusování břehů tůní- přesun na mezideponii tam i zpět</t>
  </si>
  <si>
    <t>6</t>
  </si>
  <si>
    <t>162606111</t>
  </si>
  <si>
    <t>Vodorovné přemístění výkopku bez naložení, avšak se složením zemin schopných zúrodnění, na vzdálenost přes 3000 do 4000 m</t>
  </si>
  <si>
    <t>-1930508627</t>
  </si>
  <si>
    <t>https://podminky.urs.cz/item/CS_URS_2022_01/162606111</t>
  </si>
  <si>
    <t>2200</t>
  </si>
  <si>
    <t>Odvoz ornice na parcelu č. 5780, k.ú. Moutnice - celková vzdálenost do 4 km</t>
  </si>
  <si>
    <t>7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</si>
  <si>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</si>
  <si>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</si>
  <si>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848478494</t>
  </si>
  <si>
    <t>https://podminky.urs.cz/item/CS_URS_2022_01/162751117</t>
  </si>
  <si>
    <t>5520</t>
  </si>
  <si>
    <t>Odvoz zeminy na skládku - pískovna Bratčice - vzdálenost 20 km - celkové množství vytěžené zeminy</t>
  </si>
  <si>
    <t>8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</si>
  <si>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</si>
  <si>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</si>
  <si>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-121232587</t>
  </si>
  <si>
    <t>https://podminky.urs.cz/item/CS_URS_2022_01/162751119</t>
  </si>
  <si>
    <t>5520*10</t>
  </si>
  <si>
    <t>Příplatek k odvozu zeminy na skládku - skládka Bratčice - celkové množství zeminy (m3) x počet zbývajících km</t>
  </si>
  <si>
    <t>9</t>
  </si>
  <si>
    <t>166151101</t>
  </si>
  <si>
    <t>Přehození neulehlého výkopku strojně z horniny třídy těžitelnosti I, skupiny 1 až 3</t>
  </si>
  <si>
    <t>1151977940</t>
  </si>
  <si>
    <t>https://podminky.urs.cz/item/CS_URS_2022_01/166151101</t>
  </si>
  <si>
    <t>5520/2</t>
  </si>
  <si>
    <t>přehození výkopku - 1/2 z celkového množství výkopku je uvažována jako těžba pod HPV  - výkopek bude přehozen a následně naložen</t>
  </si>
  <si>
    <t>10</t>
  </si>
  <si>
    <t>167103101</t>
  </si>
  <si>
    <t>Nakládání neulehlého výkopku z hromad zeminy schopné zúrodnění</t>
  </si>
  <si>
    <t>641690026</t>
  </si>
  <si>
    <t>https://podminky.urs.cz/item/CS_URS_2022_01/167103101</t>
  </si>
  <si>
    <t>360</t>
  </si>
  <si>
    <t>Naložení ornice z mezideponie, použití na ohumusování ploch kolem vodních tůní + dotčených ploch stav. mechanizací</t>
  </si>
  <si>
    <t>11</t>
  </si>
  <si>
    <t>167151111</t>
  </si>
  <si>
    <t>Nakládání, skládání a překládání neulehlého výkopku nebo sypaniny strojně nakládání, množství přes 100 m3, z hornin třídy těžitelnosti I, skupiny 1 až 3</t>
  </si>
  <si>
    <t>1683133815</t>
  </si>
  <si>
    <t>https://podminky.urs.cz/item/CS_URS_2022_01/167151111</t>
  </si>
  <si>
    <t>Naložení přehozeného výkopku na dopravní prostředek - je počítáno s 1/2 z celkového množství</t>
  </si>
  <si>
    <t>12</t>
  </si>
  <si>
    <t>171201221</t>
  </si>
  <si>
    <t>Poplatek za uložení stavebního odpadu na skládce (skládkovné) zeminy a kamení zatříděného do Katalogu odpadů pod kódem 17 05 04</t>
  </si>
  <si>
    <t>t</t>
  </si>
  <si>
    <t>-1374699538</t>
  </si>
  <si>
    <t>https://podminky.urs.cz/item/CS_URS_2022_01/171201221</t>
  </si>
  <si>
    <t>5520*1,6</t>
  </si>
  <si>
    <t>Poplatek za uložení vytěžené zeminy</t>
  </si>
  <si>
    <t>13</t>
  </si>
  <si>
    <t>171251101</t>
  </si>
  <si>
    <t>Uložení sypanin do násypů strojně s rozprostřením sypaniny ve vrstvách a s hrubým urovnáním nezhutněných jakékoliv třídy těžitelnosti</t>
  </si>
  <si>
    <t>1599215464</t>
  </si>
  <si>
    <t>https://podminky.urs.cz/item/CS_URS_2022_01/171251101</t>
  </si>
  <si>
    <t>Uložení sypaniny na skládce do násypů  nezhutněných</t>
  </si>
  <si>
    <t>14</t>
  </si>
  <si>
    <t>181006111</t>
  </si>
  <si>
    <t>Rozprostření zemin schopných zúrodnění v rovině a ve sklonu do 1:5, tloušťka vrstvy do 0,10 m</t>
  </si>
  <si>
    <t>332796324</t>
  </si>
  <si>
    <t>https://podminky.urs.cz/item/CS_URS_2022_01/181006111</t>
  </si>
  <si>
    <t>22000</t>
  </si>
  <si>
    <t xml:space="preserve">Rozprostření ornice na ZPF v průměrné tl. 0,1 m </t>
  </si>
  <si>
    <t>3600</t>
  </si>
  <si>
    <t xml:space="preserve">Ohumusování dotčených ploch stavbou vytěženou ornicí </t>
  </si>
  <si>
    <t>181951111</t>
  </si>
  <si>
    <t>Úprava pláně vyrovnáním výškových rozdílů strojně v hornině třídy těžitelnosti I, skupiny 1 až 3 bez zhutnění</t>
  </si>
  <si>
    <t>-441465454</t>
  </si>
  <si>
    <t>https://podminky.urs.cz/item/CS_URS_2022_01/181951111</t>
  </si>
  <si>
    <t>3250</t>
  </si>
  <si>
    <t>Úprava dna vodních tůní + dotčených ploch stavební mechanizací</t>
  </si>
  <si>
    <t>16</t>
  </si>
  <si>
    <t>182151111</t>
  </si>
  <si>
    <t>Svahování trvalých svahů do projektovaných profilů strojně s potřebným přemístěním výkopku při svahování v zářezech v hornině třídy těžitelnosti I, skupiny 1 až 3</t>
  </si>
  <si>
    <t>23826207</t>
  </si>
  <si>
    <t>https://podminky.urs.cz/item/CS_URS_2022_01/182151111</t>
  </si>
  <si>
    <t>5650</t>
  </si>
  <si>
    <t>Svahování břehů vodních tůní - celková plocha - změřeno v digitální verzi PD</t>
  </si>
  <si>
    <t>17</t>
  </si>
  <si>
    <t>183408312</t>
  </si>
  <si>
    <t>Smykování na plochách jednotlivě přes 1 ha, v půdě střední</t>
  </si>
  <si>
    <t>ha</t>
  </si>
  <si>
    <t>1168076725</t>
  </si>
  <si>
    <t>https://podminky.urs.cz/item/CS_URS_2022_01/183408312</t>
  </si>
  <si>
    <t>2,56</t>
  </si>
  <si>
    <t>Úprava pozemku smykováním po provedení hluboké orby</t>
  </si>
  <si>
    <t>18</t>
  </si>
  <si>
    <t>183551114</t>
  </si>
  <si>
    <t>Úprava zemědělské půdy - orba první hl. do 0,30 m, na ploše jednotlivě do 5 ha, o sklonu přes 5°</t>
  </si>
  <si>
    <t>573811527</t>
  </si>
  <si>
    <t>https://podminky.urs.cz/item/CS_URS_2022_01/183551114</t>
  </si>
  <si>
    <t>Hluboká orba po rozprostření ornice na ZPF</t>
  </si>
  <si>
    <t>19</t>
  </si>
  <si>
    <t>R1</t>
  </si>
  <si>
    <t>D+M Příjezd na staveniště a po staveništi_x000D_
Položka obsahuje:_x000D_
- dodávka + montáž panelů pro přejezd přes inženýrské sítě - Vírský vodovod - LT DN 150, kolmé křížení min. ve 2 místech_x000D_
- dopravu materiálu na staveniště, včetně přesunu po staveništi,_x000D_
- betonový panel 3000x1000x150 mm, 30,0 ks_x000D_
- štěrkopískový podsyp tl. 0,2 m,_x000D_
- odstranění dočasné konstrukce._x000D_
_x000D_
Zpevnění přejezdu po staveništi pomocí dřevěných matrací.</t>
  </si>
  <si>
    <t>kpl</t>
  </si>
  <si>
    <t>-1021760616</t>
  </si>
  <si>
    <t xml:space="preserve">Příjezd na staveniště přes betonové panely + zpevnění příjezdu pomocí dřevěných matrací </t>
  </si>
  <si>
    <t>Vodorovné konstrukce</t>
  </si>
  <si>
    <t>20</t>
  </si>
  <si>
    <t>452218142</t>
  </si>
  <si>
    <t>Zajišťovací práh z upraveného lomového kamene na dně a ve svahu melioračních kanálů, s patkami nebo bez patek s dlažbovitou úpravou viditelných ploch na cementovou maltu</t>
  </si>
  <si>
    <t>-948643520</t>
  </si>
  <si>
    <t>https://podminky.urs.cz/item/CS_URS_2022_01/452218142</t>
  </si>
  <si>
    <t>3,5*0,5*3</t>
  </si>
  <si>
    <t>Zajišťovací práh na MC - průřezová plocha x tl. prahu x počet ks</t>
  </si>
  <si>
    <t>462511270</t>
  </si>
  <si>
    <t>Zához z lomového kamene neupraveného záhozového bez proštěrkování z terénu, hmotnosti jednotlivých kamenů do 200 kg</t>
  </si>
  <si>
    <t>1900223890</t>
  </si>
  <si>
    <t>https://podminky.urs.cz/item/CS_URS_2022_01/462511270</t>
  </si>
  <si>
    <t>4,8+8</t>
  </si>
  <si>
    <t>Opevnění propojovacího koryta mezi vodní tůní č.1 a č.2 - šířka dna 1,0 m, opevnit břehy do výšky 0,5 m, tl. 0,4 m</t>
  </si>
  <si>
    <t>12+12</t>
  </si>
  <si>
    <t>Opevnění odtokového koryta z vodní tůně č. 1 - šířka dna 1,0 m</t>
  </si>
  <si>
    <t>(6*1,6*0,4)+(1,8*6*0,4*2)</t>
  </si>
  <si>
    <t>Opevnění soutoku - dno + břehy - délka x šířka x tl. + šikmá délka x délka x tl. x oba břehy</t>
  </si>
  <si>
    <t>95</t>
  </si>
  <si>
    <t>Různé dokončovací konstrukce a práce pozemních staveb</t>
  </si>
  <si>
    <t>22</t>
  </si>
  <si>
    <t>R11</t>
  </si>
  <si>
    <t xml:space="preserve">Bude vybudováno broukoviště z dřeva různých druhů. Dřeviny nesmí být napuštěny nebo natřeny ochrannými nátěry proti houbám. Položka obsahuje:výkopy a uložení zeminy okolo broukoviště, uložení dřevin do země, manipulace a dovoz dřevní hmoty + případné zakoupení dřevní hmoty._x000D_
</t>
  </si>
  <si>
    <t>-148477289</t>
  </si>
  <si>
    <t>23</t>
  </si>
  <si>
    <t>r8</t>
  </si>
  <si>
    <t>V rámci položky dojde k rozmístění mrtvého dřeva do vodních tůní. Položka obsahuje vodorovný, svislý přesun, uložení a veškerou manipulaci s dřevem spojenou. Dřeviny nesmí být na puštěny nebo natřeny ochranými nátěry nebo postřiky proti houbám._x000D_
V případě nedostatku vhodného dřeva v místě stavby je v rámci položky i poplatek na zakoupení dřevní hmoty._x000D_
Předpokládané množství:_x000D_
Do vodní tůně č.1 a č.2 bude umístěno dříví o objemu max. 4 m3. 2m3/jedna vodní tůň._x000D_
Do vodní tůně č.3 bude umístěno max. 0,5 m3 dřevní hmoty._x000D_
Přesné množství bude odsouhlaseno investorem akce.</t>
  </si>
  <si>
    <t>983065919</t>
  </si>
  <si>
    <t>24</t>
  </si>
  <si>
    <t>VRN-R11</t>
  </si>
  <si>
    <t>Dočasný přejezd DN1000</t>
  </si>
  <si>
    <t>Kpl</t>
  </si>
  <si>
    <t>-2054651970</t>
  </si>
  <si>
    <t>P</t>
  </si>
  <si>
    <t>Poznámka k položce:_x000D_
Přes bezejmenný přítok - HOZ bude zřízen dočasný přejezd, který bude sloužit pro realizaci stavby, ale i pro provádění následné péče._x000D_
Dočasný přejezd bude proveden z plastového potrubí DN 1000, min. SN 8._x000D_
_x000D_
V ceně je započteno:_x000D_
Dodávka + montáž potrubí_x000D_
Potrubí DN1000, délky 12,0 m_x000D_
Obsyp potrubí zeminou _x000D_
Pojízdná vsrva - štěrkodrť tl. 0,3, frakce 32-63 - množství cca 8,0 m3_x000D_
Opevnění návodního i vzdušného líce rovnaninou tl. 0,4 m - množství cca 20,0 m3</t>
  </si>
  <si>
    <t>25</t>
  </si>
  <si>
    <t>VRN-R12</t>
  </si>
  <si>
    <t>Demontáž dočasného přejezd DN1200</t>
  </si>
  <si>
    <t>867361553</t>
  </si>
  <si>
    <t>Poznámka k položce:_x000D_
Demontáž dočasného přejezdu přes Moutnický potok - dočasný přejezd bude po ukončení následné péče odstraněn._x000D_
_x000D_
V ceně je započteno:_x000D_
Demontáž, vč. poplatku za uložení kamene i potrubí_x000D_
Kámen může být využit na recyklační skládce, popř. může být použit na jiné stavbě._x000D_
Poplatky související s uložením materiálu např. na skládku, hradí zhotovitel z vlastních zdrojů._x000D_
Vodorovný i svýslý přesun na staveništi i momo něj.</t>
  </si>
  <si>
    <t>26</t>
  </si>
  <si>
    <t>VRN-R13</t>
  </si>
  <si>
    <t>Demontáž dočasného přejezd DN1000</t>
  </si>
  <si>
    <t>1839853618</t>
  </si>
  <si>
    <t>27</t>
  </si>
  <si>
    <t>VRN-R10</t>
  </si>
  <si>
    <t>Dočasný přejezd DN1200</t>
  </si>
  <si>
    <t>-1402334974</t>
  </si>
  <si>
    <t>Poznámka k položce:_x000D_
Přes Moutnický potok bude zřízen dočasný přejezd, který bude sloužit pro realizaci stavby, ale i pro provádění následné péče._x000D_
Dočasný přejezd bude proveden z plastového potrubí DN 1200, min. SN 8._x000D_
_x000D_
V ceně je započteno:_x000D_
Dodávka (doprava na místo i doprava po staveništi) _x000D_
Montáž potrubí_x000D_
Potrubí DN1200, délky 12,0 m_x000D_
Obsyp potrubí zeminou_x000D_
Pojízdná vsrva - štěrkodrť tl. 0,3 m, frakce 32-63 - množství cca 8,0 m3_x000D_
Opevnění návodního i vzdušného líce rovnaninou tl. 0,4 m - množství cca 20,0 m3</t>
  </si>
  <si>
    <t>998</t>
  </si>
  <si>
    <t>Přesun hmot</t>
  </si>
  <si>
    <t>28</t>
  </si>
  <si>
    <t>998331011</t>
  </si>
  <si>
    <t>Přesun hmot pro nádrže dopravní vzdálenost do 500 m</t>
  </si>
  <si>
    <t>-1337408611</t>
  </si>
  <si>
    <t>https://podminky.urs.cz/item/CS_URS_2022_01/998331011</t>
  </si>
  <si>
    <t>VRN-SO 02 vodni tuně - Vedlejší rozpočtové náklady</t>
  </si>
  <si>
    <t xml:space="preserve">    VRN - Vedlejší rozpočtové náklady</t>
  </si>
  <si>
    <t>VRN</t>
  </si>
  <si>
    <t>VRN-R1</t>
  </si>
  <si>
    <t>Zpracování předání dok. skuteč. provedení stavby (3pare+1v elkt. formě)</t>
  </si>
  <si>
    <t>1525206807</t>
  </si>
  <si>
    <t>Poznámka k položce:_x000D_
Zpracování předání dok. skuteč. provedení stavby (3pare+1v elkt. formě) objednavateli v rozsahu odpovídajícím příslušným právním předpisům, fotodokumentace</t>
  </si>
  <si>
    <t xml:space="preserve">Informační cedule </t>
  </si>
  <si>
    <t>200483398</t>
  </si>
  <si>
    <t>Poznámka k položce:_x000D_
Na stavbě bude umístěna informační cedule týkající se stavby.</t>
  </si>
  <si>
    <t>Archeologický průzkum</t>
  </si>
  <si>
    <t>767704467</t>
  </si>
  <si>
    <t>Poznámka k položce:_x000D_
Po sejmutí ornice bude proveden archeologický průzkum.</t>
  </si>
  <si>
    <t>Zajištění umístění štítku o povolení stavby a stejnopisu oznámení o zahájení prací oblastnímu inspektorátu práce na viditelném místě u vstupu na staveniště+ cedule BOZP.</t>
  </si>
  <si>
    <t>-1002794183</t>
  </si>
  <si>
    <t>Zřízení dočasného přístupu</t>
  </si>
  <si>
    <t>1140546068</t>
  </si>
  <si>
    <t xml:space="preserve">Poznámka k položce:_x000D_
Položka obsahuje:_x000D_
Jedná se o přípravné práce na parcelách, které budou sloužit k dočasnému přístupu při realizaci a přístupu po dobu následné péči._x000D_
Založení trávníku na půdě předem připravené výsevem včetně utažení lučního v rovině nebo svahu do 1:5 - plocha 7 855 m2._x000D_
Dále obsahuje obdělání půdy oráním hl. přes 100 do 200 mm v rovině neb na svahu do 1:5, obdělání půdy kultivátorováním a vláčením v rovině nebo na svahu do 1:5 na ploše 7 855 m2. Uvalcování trávníku v rovině nebo na svahu do 1:5, plocha 7 855 m2._x000D_
Po založení bude provedeno pokosení trávníku 2x ročně. </t>
  </si>
  <si>
    <t>VRN-R16</t>
  </si>
  <si>
    <t xml:space="preserve">Příplatek za činnost v ochranných pásmech inženýrských sítí </t>
  </si>
  <si>
    <t>-500739079</t>
  </si>
  <si>
    <t>Poznámka k položce:_x000D_
Budou dodrženy veškeré podmínky správců sítí.</t>
  </si>
  <si>
    <t>VRN-R2</t>
  </si>
  <si>
    <t>Zpracování zaměření skutečného provedení stavby-geodetické části dokumentace(3pare+1v elekt. formě)</t>
  </si>
  <si>
    <t>-789788275</t>
  </si>
  <si>
    <t>Poznámka k položce:_x000D_
Zpracování zaměření skutečného provedení stavby-geodetické části dokumentace(3pare+1v elekt. formě) v rozsahu odpovídajícím příslušným právním předpisům, fotodokumentace</t>
  </si>
  <si>
    <t>VRN-R3</t>
  </si>
  <si>
    <t>Po dokončení stavby bude zpracován geometrický plán.</t>
  </si>
  <si>
    <t>-566163231</t>
  </si>
  <si>
    <t>VRN-R4</t>
  </si>
  <si>
    <t>Zajištění a zabezpečení staveniště, zřízení a likvidace zařízení staveniště, včetně případných přípojek, přístupů deponii apod.</t>
  </si>
  <si>
    <t>1756697535</t>
  </si>
  <si>
    <t>VRN-R5</t>
  </si>
  <si>
    <t>Vytyčení stavby</t>
  </si>
  <si>
    <t>-644769054</t>
  </si>
  <si>
    <t>Poznámka k položce:_x000D_
Vytyčení stavby (případně pozemků nebo provedení jiných geodetických praci) odborně způsobilou osobou v oboru zeměměřictví</t>
  </si>
  <si>
    <t>VRN-R6</t>
  </si>
  <si>
    <t>Vytyčení inženýrských sítí</t>
  </si>
  <si>
    <t>82875202</t>
  </si>
  <si>
    <t>Poznámka k položce:_x000D_
Vytyčení inženýrských sítí odborně způsobilou osobou v oboru zeměměřictví_x000D_
Vytyčení Vírského vodovodu - hloubkové uložení + směrové_x000D_
Vytyčení plynovodu pod SO-04_x000D_
Vytyčení kabelů společnosti CETIN - SO-04</t>
  </si>
  <si>
    <t>VRN-R7</t>
  </si>
  <si>
    <t>Protokolární předání stavbou dotčených pozemků a komunikací, uvedení do původního stavu, včetně pasportizace komunikací</t>
  </si>
  <si>
    <t>1032185507</t>
  </si>
  <si>
    <t>Poznámka k položce:_x000D_
Protokolární předání stavbou dotčených pozemků a komunikací, uvedení do původního stavu ._x000D_
Plochy určené k příjezdu budou uvedeny do původního stavu._x000D_
V rámci položky je započítáno čištění příjezdových tras v průběhu stavby + oprava do původního stavu po dokončení stavby!!!_x000D_
Pozemky využívané k příjezdu budou uvedeny do původního stavu!!!_x000D_
Po realizaci dojde k urovnání a osetí travní směsí pozemků._x000D_
Před zahájením stavby bude proveden pasport komunikací - fotodokumentace + video.</t>
  </si>
  <si>
    <t>VRN-R8</t>
  </si>
  <si>
    <t>Dopravní značení D+M</t>
  </si>
  <si>
    <t>-925631291</t>
  </si>
  <si>
    <t>Poznámka k položce:_x000D_
Položka obsahuje osazení veškerého dopravního značení - např. značka upozorňující na výjezd vozidel ze stavby..._x000D_
V rámci položky bude zajištěno projednání značení a jeho odsouhlasení.</t>
  </si>
  <si>
    <t>VRN-R9</t>
  </si>
  <si>
    <t>Rozbor zeminy_x000D_
Před zahájením stavby provede zhotovitel rozbor zeminy pro nakládání s odpady</t>
  </si>
  <si>
    <t>-946869863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</si>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</sst>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8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 applyProtection="1">
      <alignment horizontal="center"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9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center" vertical="center" wrapText="1"/>
    </xf>
    <xf numFmtId="0" fontId="40" fillId="0" borderId="29" xfId="0" applyFont="1" applyBorder="1" applyAlignment="1">
      <alignment horizontal="left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wrapText="1"/>
    </xf>
    <xf numFmtId="49" fontId="41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162751119" TargetMode="External"/><Relationship Id="rId13" Type="http://schemas.openxmlformats.org/officeDocument/2006/relationships/hyperlink" Target="https://podminky.urs.cz/item/CS_URS_2022_01/171251101" TargetMode="External"/><Relationship Id="rId18" Type="http://schemas.openxmlformats.org/officeDocument/2006/relationships/hyperlink" Target="https://podminky.urs.cz/item/CS_URS_2022_01/183551114" TargetMode="External"/><Relationship Id="rId3" Type="http://schemas.openxmlformats.org/officeDocument/2006/relationships/hyperlink" Target="https://podminky.urs.cz/item/CS_URS_2022_01/121151127" TargetMode="External"/><Relationship Id="rId21" Type="http://schemas.openxmlformats.org/officeDocument/2006/relationships/hyperlink" Target="https://podminky.urs.cz/item/CS_URS_2022_01/998331011" TargetMode="External"/><Relationship Id="rId7" Type="http://schemas.openxmlformats.org/officeDocument/2006/relationships/hyperlink" Target="https://podminky.urs.cz/item/CS_URS_2022_01/162751117" TargetMode="External"/><Relationship Id="rId12" Type="http://schemas.openxmlformats.org/officeDocument/2006/relationships/hyperlink" Target="https://podminky.urs.cz/item/CS_URS_2022_01/171201221" TargetMode="External"/><Relationship Id="rId17" Type="http://schemas.openxmlformats.org/officeDocument/2006/relationships/hyperlink" Target="https://podminky.urs.cz/item/CS_URS_2022_01/183408312" TargetMode="External"/><Relationship Id="rId2" Type="http://schemas.openxmlformats.org/officeDocument/2006/relationships/hyperlink" Target="https://podminky.urs.cz/item/CS_URS_2022_01/115101302" TargetMode="External"/><Relationship Id="rId16" Type="http://schemas.openxmlformats.org/officeDocument/2006/relationships/hyperlink" Target="https://podminky.urs.cz/item/CS_URS_2022_01/182151111" TargetMode="External"/><Relationship Id="rId20" Type="http://schemas.openxmlformats.org/officeDocument/2006/relationships/hyperlink" Target="https://podminky.urs.cz/item/CS_URS_2022_01/462511270" TargetMode="External"/><Relationship Id="rId1" Type="http://schemas.openxmlformats.org/officeDocument/2006/relationships/hyperlink" Target="https://podminky.urs.cz/item/CS_URS_2022_01/115101202" TargetMode="External"/><Relationship Id="rId6" Type="http://schemas.openxmlformats.org/officeDocument/2006/relationships/hyperlink" Target="https://podminky.urs.cz/item/CS_URS_2022_01/162606111" TargetMode="External"/><Relationship Id="rId11" Type="http://schemas.openxmlformats.org/officeDocument/2006/relationships/hyperlink" Target="https://podminky.urs.cz/item/CS_URS_2022_01/167151111" TargetMode="External"/><Relationship Id="rId5" Type="http://schemas.openxmlformats.org/officeDocument/2006/relationships/hyperlink" Target="https://podminky.urs.cz/item/CS_URS_2022_01/162306111" TargetMode="External"/><Relationship Id="rId15" Type="http://schemas.openxmlformats.org/officeDocument/2006/relationships/hyperlink" Target="https://podminky.urs.cz/item/CS_URS_2022_01/181951111" TargetMode="External"/><Relationship Id="rId10" Type="http://schemas.openxmlformats.org/officeDocument/2006/relationships/hyperlink" Target="https://podminky.urs.cz/item/CS_URS_2022_01/167103101" TargetMode="External"/><Relationship Id="rId19" Type="http://schemas.openxmlformats.org/officeDocument/2006/relationships/hyperlink" Target="https://podminky.urs.cz/item/CS_URS_2022_01/452218142" TargetMode="External"/><Relationship Id="rId4" Type="http://schemas.openxmlformats.org/officeDocument/2006/relationships/hyperlink" Target="https://podminky.urs.cz/item/CS_URS_2022_01/122251407" TargetMode="External"/><Relationship Id="rId9" Type="http://schemas.openxmlformats.org/officeDocument/2006/relationships/hyperlink" Target="https://podminky.urs.cz/item/CS_URS_2022_01/166151101" TargetMode="External"/><Relationship Id="rId14" Type="http://schemas.openxmlformats.org/officeDocument/2006/relationships/hyperlink" Target="https://podminky.urs.cz/item/CS_URS_2022_01/181006111" TargetMode="External"/><Relationship Id="rId22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9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64"/>
      <c r="AS2" s="364"/>
      <c r="AT2" s="364"/>
      <c r="AU2" s="364"/>
      <c r="AV2" s="364"/>
      <c r="AW2" s="364"/>
      <c r="AX2" s="364"/>
      <c r="AY2" s="364"/>
      <c r="AZ2" s="364"/>
      <c r="BA2" s="364"/>
      <c r="BB2" s="364"/>
      <c r="BC2" s="364"/>
      <c r="BD2" s="364"/>
      <c r="BE2" s="364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24" t="s">
        <v>14</v>
      </c>
      <c r="L5" s="325"/>
      <c r="M5" s="325"/>
      <c r="N5" s="325"/>
      <c r="O5" s="325"/>
      <c r="P5" s="325"/>
      <c r="Q5" s="325"/>
      <c r="R5" s="325"/>
      <c r="S5" s="325"/>
      <c r="T5" s="325"/>
      <c r="U5" s="325"/>
      <c r="V5" s="325"/>
      <c r="W5" s="325"/>
      <c r="X5" s="325"/>
      <c r="Y5" s="325"/>
      <c r="Z5" s="325"/>
      <c r="AA5" s="325"/>
      <c r="AB5" s="325"/>
      <c r="AC5" s="325"/>
      <c r="AD5" s="325"/>
      <c r="AE5" s="325"/>
      <c r="AF5" s="325"/>
      <c r="AG5" s="325"/>
      <c r="AH5" s="325"/>
      <c r="AI5" s="325"/>
      <c r="AJ5" s="325"/>
      <c r="AK5" s="325"/>
      <c r="AL5" s="325"/>
      <c r="AM5" s="325"/>
      <c r="AN5" s="325"/>
      <c r="AO5" s="325"/>
      <c r="AP5" s="23"/>
      <c r="AQ5" s="23"/>
      <c r="AR5" s="21"/>
      <c r="BE5" s="321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26" t="s">
        <v>17</v>
      </c>
      <c r="L6" s="325"/>
      <c r="M6" s="325"/>
      <c r="N6" s="325"/>
      <c r="O6" s="325"/>
      <c r="P6" s="325"/>
      <c r="Q6" s="325"/>
      <c r="R6" s="325"/>
      <c r="S6" s="325"/>
      <c r="T6" s="325"/>
      <c r="U6" s="325"/>
      <c r="V6" s="325"/>
      <c r="W6" s="325"/>
      <c r="X6" s="325"/>
      <c r="Y6" s="325"/>
      <c r="Z6" s="325"/>
      <c r="AA6" s="325"/>
      <c r="AB6" s="325"/>
      <c r="AC6" s="325"/>
      <c r="AD6" s="325"/>
      <c r="AE6" s="325"/>
      <c r="AF6" s="325"/>
      <c r="AG6" s="325"/>
      <c r="AH6" s="325"/>
      <c r="AI6" s="325"/>
      <c r="AJ6" s="325"/>
      <c r="AK6" s="325"/>
      <c r="AL6" s="325"/>
      <c r="AM6" s="325"/>
      <c r="AN6" s="325"/>
      <c r="AO6" s="325"/>
      <c r="AP6" s="23"/>
      <c r="AQ6" s="23"/>
      <c r="AR6" s="21"/>
      <c r="BE6" s="322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19</v>
      </c>
      <c r="AO7" s="23"/>
      <c r="AP7" s="23"/>
      <c r="AQ7" s="23"/>
      <c r="AR7" s="21"/>
      <c r="BE7" s="322"/>
      <c r="BS7" s="18" t="s">
        <v>6</v>
      </c>
    </row>
    <row r="8" spans="1:74" s="1" customFormat="1" ht="12" customHeight="1">
      <c r="B8" s="22"/>
      <c r="C8" s="23"/>
      <c r="D8" s="30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23</v>
      </c>
      <c r="AL8" s="23"/>
      <c r="AM8" s="23"/>
      <c r="AN8" s="31" t="s">
        <v>24</v>
      </c>
      <c r="AO8" s="23"/>
      <c r="AP8" s="23"/>
      <c r="AQ8" s="23"/>
      <c r="AR8" s="21"/>
      <c r="BE8" s="322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2"/>
      <c r="BS9" s="18" t="s">
        <v>6</v>
      </c>
    </row>
    <row r="10" spans="1:74" s="1" customFormat="1" ht="12" customHeight="1">
      <c r="B10" s="22"/>
      <c r="C10" s="23"/>
      <c r="D10" s="30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2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2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2"/>
      <c r="BS12" s="18" t="s">
        <v>6</v>
      </c>
    </row>
    <row r="13" spans="1:74" s="1" customFormat="1" ht="12" customHeight="1">
      <c r="B13" s="22"/>
      <c r="C13" s="23"/>
      <c r="D13" s="30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26</v>
      </c>
      <c r="AL13" s="23"/>
      <c r="AM13" s="23"/>
      <c r="AN13" s="32" t="s">
        <v>30</v>
      </c>
      <c r="AO13" s="23"/>
      <c r="AP13" s="23"/>
      <c r="AQ13" s="23"/>
      <c r="AR13" s="21"/>
      <c r="BE13" s="322"/>
      <c r="BS13" s="18" t="s">
        <v>6</v>
      </c>
    </row>
    <row r="14" spans="1:74" ht="12.75">
      <c r="B14" s="22"/>
      <c r="C14" s="23"/>
      <c r="D14" s="23"/>
      <c r="E14" s="327" t="s">
        <v>30</v>
      </c>
      <c r="F14" s="328"/>
      <c r="G14" s="328"/>
      <c r="H14" s="328"/>
      <c r="I14" s="328"/>
      <c r="J14" s="328"/>
      <c r="K14" s="328"/>
      <c r="L14" s="328"/>
      <c r="M14" s="328"/>
      <c r="N14" s="328"/>
      <c r="O14" s="328"/>
      <c r="P14" s="328"/>
      <c r="Q14" s="328"/>
      <c r="R14" s="328"/>
      <c r="S14" s="328"/>
      <c r="T14" s="328"/>
      <c r="U14" s="328"/>
      <c r="V14" s="328"/>
      <c r="W14" s="328"/>
      <c r="X14" s="328"/>
      <c r="Y14" s="328"/>
      <c r="Z14" s="328"/>
      <c r="AA14" s="328"/>
      <c r="AB14" s="328"/>
      <c r="AC14" s="328"/>
      <c r="AD14" s="328"/>
      <c r="AE14" s="328"/>
      <c r="AF14" s="328"/>
      <c r="AG14" s="328"/>
      <c r="AH14" s="328"/>
      <c r="AI14" s="328"/>
      <c r="AJ14" s="328"/>
      <c r="AK14" s="30" t="s">
        <v>28</v>
      </c>
      <c r="AL14" s="23"/>
      <c r="AM14" s="23"/>
      <c r="AN14" s="32" t="s">
        <v>30</v>
      </c>
      <c r="AO14" s="23"/>
      <c r="AP14" s="23"/>
      <c r="AQ14" s="23"/>
      <c r="AR14" s="21"/>
      <c r="BE14" s="322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2"/>
      <c r="BS15" s="18" t="s">
        <v>4</v>
      </c>
    </row>
    <row r="16" spans="1:74" s="1" customFormat="1" ht="12" customHeight="1">
      <c r="B16" s="22"/>
      <c r="C16" s="23"/>
      <c r="D16" s="30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2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27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2"/>
      <c r="BS17" s="18" t="s">
        <v>32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2"/>
      <c r="BS18" s="18" t="s">
        <v>6</v>
      </c>
    </row>
    <row r="19" spans="1:71" s="1" customFormat="1" ht="12" customHeight="1">
      <c r="B19" s="22"/>
      <c r="C19" s="23"/>
      <c r="D19" s="30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2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2"/>
      <c r="BS20" s="18" t="s">
        <v>4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2"/>
    </row>
    <row r="22" spans="1:71" s="1" customFormat="1" ht="12" customHeight="1">
      <c r="B22" s="22"/>
      <c r="C22" s="23"/>
      <c r="D22" s="30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2"/>
    </row>
    <row r="23" spans="1:71" s="1" customFormat="1" ht="47.25" customHeight="1">
      <c r="B23" s="22"/>
      <c r="C23" s="23"/>
      <c r="D23" s="23"/>
      <c r="E23" s="329" t="s">
        <v>36</v>
      </c>
      <c r="F23" s="329"/>
      <c r="G23" s="329"/>
      <c r="H23" s="329"/>
      <c r="I23" s="329"/>
      <c r="J23" s="329"/>
      <c r="K23" s="329"/>
      <c r="L23" s="329"/>
      <c r="M23" s="329"/>
      <c r="N23" s="329"/>
      <c r="O23" s="329"/>
      <c r="P23" s="329"/>
      <c r="Q23" s="329"/>
      <c r="R23" s="329"/>
      <c r="S23" s="329"/>
      <c r="T23" s="329"/>
      <c r="U23" s="329"/>
      <c r="V23" s="329"/>
      <c r="W23" s="329"/>
      <c r="X23" s="329"/>
      <c r="Y23" s="329"/>
      <c r="Z23" s="329"/>
      <c r="AA23" s="329"/>
      <c r="AB23" s="329"/>
      <c r="AC23" s="329"/>
      <c r="AD23" s="329"/>
      <c r="AE23" s="329"/>
      <c r="AF23" s="329"/>
      <c r="AG23" s="329"/>
      <c r="AH23" s="329"/>
      <c r="AI23" s="329"/>
      <c r="AJ23" s="329"/>
      <c r="AK23" s="329"/>
      <c r="AL23" s="329"/>
      <c r="AM23" s="329"/>
      <c r="AN23" s="329"/>
      <c r="AO23" s="23"/>
      <c r="AP23" s="23"/>
      <c r="AQ23" s="23"/>
      <c r="AR23" s="21"/>
      <c r="BE23" s="322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2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22"/>
    </row>
    <row r="26" spans="1:71" s="2" customFormat="1" ht="25.9" customHeight="1">
      <c r="A26" s="35"/>
      <c r="B26" s="36"/>
      <c r="C26" s="37"/>
      <c r="D26" s="38" t="s">
        <v>37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30">
        <f>ROUND(AG54,2)</f>
        <v>0</v>
      </c>
      <c r="AL26" s="331"/>
      <c r="AM26" s="331"/>
      <c r="AN26" s="331"/>
      <c r="AO26" s="331"/>
      <c r="AP26" s="37"/>
      <c r="AQ26" s="37"/>
      <c r="AR26" s="40"/>
      <c r="BE26" s="322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22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32" t="s">
        <v>38</v>
      </c>
      <c r="M28" s="332"/>
      <c r="N28" s="332"/>
      <c r="O28" s="332"/>
      <c r="P28" s="332"/>
      <c r="Q28" s="37"/>
      <c r="R28" s="37"/>
      <c r="S28" s="37"/>
      <c r="T28" s="37"/>
      <c r="U28" s="37"/>
      <c r="V28" s="37"/>
      <c r="W28" s="332" t="s">
        <v>39</v>
      </c>
      <c r="X28" s="332"/>
      <c r="Y28" s="332"/>
      <c r="Z28" s="332"/>
      <c r="AA28" s="332"/>
      <c r="AB28" s="332"/>
      <c r="AC28" s="332"/>
      <c r="AD28" s="332"/>
      <c r="AE28" s="332"/>
      <c r="AF28" s="37"/>
      <c r="AG28" s="37"/>
      <c r="AH28" s="37"/>
      <c r="AI28" s="37"/>
      <c r="AJ28" s="37"/>
      <c r="AK28" s="332" t="s">
        <v>40</v>
      </c>
      <c r="AL28" s="332"/>
      <c r="AM28" s="332"/>
      <c r="AN28" s="332"/>
      <c r="AO28" s="332"/>
      <c r="AP28" s="37"/>
      <c r="AQ28" s="37"/>
      <c r="AR28" s="40"/>
      <c r="BE28" s="322"/>
    </row>
    <row r="29" spans="1:71" s="3" customFormat="1" ht="14.45" customHeight="1">
      <c r="B29" s="41"/>
      <c r="C29" s="42"/>
      <c r="D29" s="30" t="s">
        <v>41</v>
      </c>
      <c r="E29" s="42"/>
      <c r="F29" s="30" t="s">
        <v>42</v>
      </c>
      <c r="G29" s="42"/>
      <c r="H29" s="42"/>
      <c r="I29" s="42"/>
      <c r="J29" s="42"/>
      <c r="K29" s="42"/>
      <c r="L29" s="335">
        <v>0.21</v>
      </c>
      <c r="M29" s="334"/>
      <c r="N29" s="334"/>
      <c r="O29" s="334"/>
      <c r="P29" s="334"/>
      <c r="Q29" s="42"/>
      <c r="R29" s="42"/>
      <c r="S29" s="42"/>
      <c r="T29" s="42"/>
      <c r="U29" s="42"/>
      <c r="V29" s="42"/>
      <c r="W29" s="333">
        <f>ROUND(AZ54, 2)</f>
        <v>0</v>
      </c>
      <c r="X29" s="334"/>
      <c r="Y29" s="334"/>
      <c r="Z29" s="334"/>
      <c r="AA29" s="334"/>
      <c r="AB29" s="334"/>
      <c r="AC29" s="334"/>
      <c r="AD29" s="334"/>
      <c r="AE29" s="334"/>
      <c r="AF29" s="42"/>
      <c r="AG29" s="42"/>
      <c r="AH29" s="42"/>
      <c r="AI29" s="42"/>
      <c r="AJ29" s="42"/>
      <c r="AK29" s="333">
        <f>ROUND(AV54, 2)</f>
        <v>0</v>
      </c>
      <c r="AL29" s="334"/>
      <c r="AM29" s="334"/>
      <c r="AN29" s="334"/>
      <c r="AO29" s="334"/>
      <c r="AP29" s="42"/>
      <c r="AQ29" s="42"/>
      <c r="AR29" s="43"/>
      <c r="BE29" s="323"/>
    </row>
    <row r="30" spans="1:71" s="3" customFormat="1" ht="14.45" customHeight="1">
      <c r="B30" s="41"/>
      <c r="C30" s="42"/>
      <c r="D30" s="42"/>
      <c r="E30" s="42"/>
      <c r="F30" s="30" t="s">
        <v>43</v>
      </c>
      <c r="G30" s="42"/>
      <c r="H30" s="42"/>
      <c r="I30" s="42"/>
      <c r="J30" s="42"/>
      <c r="K30" s="42"/>
      <c r="L30" s="335">
        <v>0.15</v>
      </c>
      <c r="M30" s="334"/>
      <c r="N30" s="334"/>
      <c r="O30" s="334"/>
      <c r="P30" s="334"/>
      <c r="Q30" s="42"/>
      <c r="R30" s="42"/>
      <c r="S30" s="42"/>
      <c r="T30" s="42"/>
      <c r="U30" s="42"/>
      <c r="V30" s="42"/>
      <c r="W30" s="333">
        <f>ROUND(BA54, 2)</f>
        <v>0</v>
      </c>
      <c r="X30" s="334"/>
      <c r="Y30" s="334"/>
      <c r="Z30" s="334"/>
      <c r="AA30" s="334"/>
      <c r="AB30" s="334"/>
      <c r="AC30" s="334"/>
      <c r="AD30" s="334"/>
      <c r="AE30" s="334"/>
      <c r="AF30" s="42"/>
      <c r="AG30" s="42"/>
      <c r="AH30" s="42"/>
      <c r="AI30" s="42"/>
      <c r="AJ30" s="42"/>
      <c r="AK30" s="333">
        <f>ROUND(AW54, 2)</f>
        <v>0</v>
      </c>
      <c r="AL30" s="334"/>
      <c r="AM30" s="334"/>
      <c r="AN30" s="334"/>
      <c r="AO30" s="334"/>
      <c r="AP30" s="42"/>
      <c r="AQ30" s="42"/>
      <c r="AR30" s="43"/>
      <c r="BE30" s="323"/>
    </row>
    <row r="31" spans="1:71" s="3" customFormat="1" ht="14.45" hidden="1" customHeight="1">
      <c r="B31" s="41"/>
      <c r="C31" s="42"/>
      <c r="D31" s="42"/>
      <c r="E31" s="42"/>
      <c r="F31" s="30" t="s">
        <v>44</v>
      </c>
      <c r="G31" s="42"/>
      <c r="H31" s="42"/>
      <c r="I31" s="42"/>
      <c r="J31" s="42"/>
      <c r="K31" s="42"/>
      <c r="L31" s="335">
        <v>0.21</v>
      </c>
      <c r="M31" s="334"/>
      <c r="N31" s="334"/>
      <c r="O31" s="334"/>
      <c r="P31" s="334"/>
      <c r="Q31" s="42"/>
      <c r="R31" s="42"/>
      <c r="S31" s="42"/>
      <c r="T31" s="42"/>
      <c r="U31" s="42"/>
      <c r="V31" s="42"/>
      <c r="W31" s="333">
        <f>ROUND(BB54, 2)</f>
        <v>0</v>
      </c>
      <c r="X31" s="334"/>
      <c r="Y31" s="334"/>
      <c r="Z31" s="334"/>
      <c r="AA31" s="334"/>
      <c r="AB31" s="334"/>
      <c r="AC31" s="334"/>
      <c r="AD31" s="334"/>
      <c r="AE31" s="334"/>
      <c r="AF31" s="42"/>
      <c r="AG31" s="42"/>
      <c r="AH31" s="42"/>
      <c r="AI31" s="42"/>
      <c r="AJ31" s="42"/>
      <c r="AK31" s="333">
        <v>0</v>
      </c>
      <c r="AL31" s="334"/>
      <c r="AM31" s="334"/>
      <c r="AN31" s="334"/>
      <c r="AO31" s="334"/>
      <c r="AP31" s="42"/>
      <c r="AQ31" s="42"/>
      <c r="AR31" s="43"/>
      <c r="BE31" s="323"/>
    </row>
    <row r="32" spans="1:71" s="3" customFormat="1" ht="14.45" hidden="1" customHeight="1">
      <c r="B32" s="41"/>
      <c r="C32" s="42"/>
      <c r="D32" s="42"/>
      <c r="E32" s="42"/>
      <c r="F32" s="30" t="s">
        <v>45</v>
      </c>
      <c r="G32" s="42"/>
      <c r="H32" s="42"/>
      <c r="I32" s="42"/>
      <c r="J32" s="42"/>
      <c r="K32" s="42"/>
      <c r="L32" s="335">
        <v>0.15</v>
      </c>
      <c r="M32" s="334"/>
      <c r="N32" s="334"/>
      <c r="O32" s="334"/>
      <c r="P32" s="334"/>
      <c r="Q32" s="42"/>
      <c r="R32" s="42"/>
      <c r="S32" s="42"/>
      <c r="T32" s="42"/>
      <c r="U32" s="42"/>
      <c r="V32" s="42"/>
      <c r="W32" s="333">
        <f>ROUND(BC54, 2)</f>
        <v>0</v>
      </c>
      <c r="X32" s="334"/>
      <c r="Y32" s="334"/>
      <c r="Z32" s="334"/>
      <c r="AA32" s="334"/>
      <c r="AB32" s="334"/>
      <c r="AC32" s="334"/>
      <c r="AD32" s="334"/>
      <c r="AE32" s="334"/>
      <c r="AF32" s="42"/>
      <c r="AG32" s="42"/>
      <c r="AH32" s="42"/>
      <c r="AI32" s="42"/>
      <c r="AJ32" s="42"/>
      <c r="AK32" s="333">
        <v>0</v>
      </c>
      <c r="AL32" s="334"/>
      <c r="AM32" s="334"/>
      <c r="AN32" s="334"/>
      <c r="AO32" s="334"/>
      <c r="AP32" s="42"/>
      <c r="AQ32" s="42"/>
      <c r="AR32" s="43"/>
      <c r="BE32" s="323"/>
    </row>
    <row r="33" spans="1:57" s="3" customFormat="1" ht="14.45" hidden="1" customHeight="1">
      <c r="B33" s="41"/>
      <c r="C33" s="42"/>
      <c r="D33" s="42"/>
      <c r="E33" s="42"/>
      <c r="F33" s="30" t="s">
        <v>46</v>
      </c>
      <c r="G33" s="42"/>
      <c r="H33" s="42"/>
      <c r="I33" s="42"/>
      <c r="J33" s="42"/>
      <c r="K33" s="42"/>
      <c r="L33" s="335">
        <v>0</v>
      </c>
      <c r="M33" s="334"/>
      <c r="N33" s="334"/>
      <c r="O33" s="334"/>
      <c r="P33" s="334"/>
      <c r="Q33" s="42"/>
      <c r="R33" s="42"/>
      <c r="S33" s="42"/>
      <c r="T33" s="42"/>
      <c r="U33" s="42"/>
      <c r="V33" s="42"/>
      <c r="W33" s="333">
        <f>ROUND(BD54, 2)</f>
        <v>0</v>
      </c>
      <c r="X33" s="334"/>
      <c r="Y33" s="334"/>
      <c r="Z33" s="334"/>
      <c r="AA33" s="334"/>
      <c r="AB33" s="334"/>
      <c r="AC33" s="334"/>
      <c r="AD33" s="334"/>
      <c r="AE33" s="334"/>
      <c r="AF33" s="42"/>
      <c r="AG33" s="42"/>
      <c r="AH33" s="42"/>
      <c r="AI33" s="42"/>
      <c r="AJ33" s="42"/>
      <c r="AK33" s="333">
        <v>0</v>
      </c>
      <c r="AL33" s="334"/>
      <c r="AM33" s="334"/>
      <c r="AN33" s="334"/>
      <c r="AO33" s="334"/>
      <c r="AP33" s="42"/>
      <c r="AQ33" s="42"/>
      <c r="AR33" s="43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5"/>
    </row>
    <row r="35" spans="1:57" s="2" customFormat="1" ht="25.9" customHeight="1">
      <c r="A35" s="35"/>
      <c r="B35" s="36"/>
      <c r="C35" s="44"/>
      <c r="D35" s="45" t="s">
        <v>47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48</v>
      </c>
      <c r="U35" s="46"/>
      <c r="V35" s="46"/>
      <c r="W35" s="46"/>
      <c r="X35" s="336" t="s">
        <v>49</v>
      </c>
      <c r="Y35" s="337"/>
      <c r="Z35" s="337"/>
      <c r="AA35" s="337"/>
      <c r="AB35" s="337"/>
      <c r="AC35" s="46"/>
      <c r="AD35" s="46"/>
      <c r="AE35" s="46"/>
      <c r="AF35" s="46"/>
      <c r="AG35" s="46"/>
      <c r="AH35" s="46"/>
      <c r="AI35" s="46"/>
      <c r="AJ35" s="46"/>
      <c r="AK35" s="338">
        <f>SUM(AK26:AK33)</f>
        <v>0</v>
      </c>
      <c r="AL35" s="337"/>
      <c r="AM35" s="337"/>
      <c r="AN35" s="337"/>
      <c r="AO35" s="339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6.95" customHeight="1">
      <c r="A37" s="35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0"/>
      <c r="BE37" s="35"/>
    </row>
    <row r="41" spans="1:57" s="2" customFormat="1" ht="6.95" customHeight="1">
      <c r="A41" s="35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40"/>
      <c r="BE41" s="35"/>
    </row>
    <row r="42" spans="1:57" s="2" customFormat="1" ht="24.95" customHeight="1">
      <c r="A42" s="35"/>
      <c r="B42" s="36"/>
      <c r="C42" s="24" t="s">
        <v>50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0"/>
      <c r="BE42" s="35"/>
    </row>
    <row r="43" spans="1:57" s="2" customFormat="1" ht="6.95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0"/>
      <c r="BE43" s="35"/>
    </row>
    <row r="44" spans="1:57" s="4" customFormat="1" ht="12" customHeight="1">
      <c r="B44" s="52"/>
      <c r="C44" s="30" t="s">
        <v>13</v>
      </c>
      <c r="D44" s="53"/>
      <c r="E44" s="53"/>
      <c r="F44" s="53"/>
      <c r="G44" s="53"/>
      <c r="H44" s="53"/>
      <c r="I44" s="53"/>
      <c r="J44" s="53"/>
      <c r="K44" s="53"/>
      <c r="L44" s="53" t="str">
        <f>K5</f>
        <v>2021/14-Vodni_tune</v>
      </c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4"/>
    </row>
    <row r="45" spans="1:57" s="5" customFormat="1" ht="36.950000000000003" customHeight="1">
      <c r="B45" s="55"/>
      <c r="C45" s="56" t="s">
        <v>16</v>
      </c>
      <c r="D45" s="57"/>
      <c r="E45" s="57"/>
      <c r="F45" s="57"/>
      <c r="G45" s="57"/>
      <c r="H45" s="57"/>
      <c r="I45" s="57"/>
      <c r="J45" s="57"/>
      <c r="K45" s="57"/>
      <c r="L45" s="340" t="str">
        <f>K6</f>
        <v>Biocentrum BC3, BC5 a biokoridory, k. ú. Moutnice</v>
      </c>
      <c r="M45" s="341"/>
      <c r="N45" s="341"/>
      <c r="O45" s="341"/>
      <c r="P45" s="341"/>
      <c r="Q45" s="341"/>
      <c r="R45" s="341"/>
      <c r="S45" s="341"/>
      <c r="T45" s="341"/>
      <c r="U45" s="341"/>
      <c r="V45" s="341"/>
      <c r="W45" s="341"/>
      <c r="X45" s="341"/>
      <c r="Y45" s="341"/>
      <c r="Z45" s="341"/>
      <c r="AA45" s="341"/>
      <c r="AB45" s="341"/>
      <c r="AC45" s="341"/>
      <c r="AD45" s="341"/>
      <c r="AE45" s="341"/>
      <c r="AF45" s="341"/>
      <c r="AG45" s="341"/>
      <c r="AH45" s="341"/>
      <c r="AI45" s="341"/>
      <c r="AJ45" s="341"/>
      <c r="AK45" s="341"/>
      <c r="AL45" s="341"/>
      <c r="AM45" s="341"/>
      <c r="AN45" s="341"/>
      <c r="AO45" s="341"/>
      <c r="AP45" s="57"/>
      <c r="AQ45" s="57"/>
      <c r="AR45" s="58"/>
    </row>
    <row r="46" spans="1:57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0"/>
      <c r="BE46" s="35"/>
    </row>
    <row r="47" spans="1:57" s="2" customFormat="1" ht="12" customHeight="1">
      <c r="A47" s="35"/>
      <c r="B47" s="36"/>
      <c r="C47" s="30" t="s">
        <v>21</v>
      </c>
      <c r="D47" s="37"/>
      <c r="E47" s="37"/>
      <c r="F47" s="37"/>
      <c r="G47" s="37"/>
      <c r="H47" s="37"/>
      <c r="I47" s="37"/>
      <c r="J47" s="37"/>
      <c r="K47" s="37"/>
      <c r="L47" s="59" t="str">
        <f>IF(K8="","",K8)</f>
        <v>Moutnice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23</v>
      </c>
      <c r="AJ47" s="37"/>
      <c r="AK47" s="37"/>
      <c r="AL47" s="37"/>
      <c r="AM47" s="342" t="str">
        <f>IF(AN8= "","",AN8)</f>
        <v>15. 4. 2022</v>
      </c>
      <c r="AN47" s="342"/>
      <c r="AO47" s="37"/>
      <c r="AP47" s="37"/>
      <c r="AQ47" s="37"/>
      <c r="AR47" s="40"/>
      <c r="BE47" s="35"/>
    </row>
    <row r="48" spans="1:57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0"/>
      <c r="BE48" s="35"/>
    </row>
    <row r="49" spans="1:91" s="2" customFormat="1" ht="15.2" customHeight="1">
      <c r="A49" s="35"/>
      <c r="B49" s="36"/>
      <c r="C49" s="30" t="s">
        <v>25</v>
      </c>
      <c r="D49" s="37"/>
      <c r="E49" s="37"/>
      <c r="F49" s="37"/>
      <c r="G49" s="37"/>
      <c r="H49" s="37"/>
      <c r="I49" s="37"/>
      <c r="J49" s="37"/>
      <c r="K49" s="37"/>
      <c r="L49" s="53" t="str">
        <f>IF(E11= "","",E11)</f>
        <v xml:space="preserve"> 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31</v>
      </c>
      <c r="AJ49" s="37"/>
      <c r="AK49" s="37"/>
      <c r="AL49" s="37"/>
      <c r="AM49" s="343" t="str">
        <f>IF(E17="","",E17)</f>
        <v xml:space="preserve"> </v>
      </c>
      <c r="AN49" s="344"/>
      <c r="AO49" s="344"/>
      <c r="AP49" s="344"/>
      <c r="AQ49" s="37"/>
      <c r="AR49" s="40"/>
      <c r="AS49" s="345" t="s">
        <v>51</v>
      </c>
      <c r="AT49" s="346"/>
      <c r="AU49" s="61"/>
      <c r="AV49" s="61"/>
      <c r="AW49" s="61"/>
      <c r="AX49" s="61"/>
      <c r="AY49" s="61"/>
      <c r="AZ49" s="61"/>
      <c r="BA49" s="61"/>
      <c r="BB49" s="61"/>
      <c r="BC49" s="61"/>
      <c r="BD49" s="62"/>
      <c r="BE49" s="35"/>
    </row>
    <row r="50" spans="1:91" s="2" customFormat="1" ht="15.2" customHeight="1">
      <c r="A50" s="35"/>
      <c r="B50" s="36"/>
      <c r="C50" s="30" t="s">
        <v>29</v>
      </c>
      <c r="D50" s="37"/>
      <c r="E50" s="37"/>
      <c r="F50" s="37"/>
      <c r="G50" s="37"/>
      <c r="H50" s="37"/>
      <c r="I50" s="37"/>
      <c r="J50" s="37"/>
      <c r="K50" s="37"/>
      <c r="L50" s="53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33</v>
      </c>
      <c r="AJ50" s="37"/>
      <c r="AK50" s="37"/>
      <c r="AL50" s="37"/>
      <c r="AM50" s="343" t="str">
        <f>IF(E20="","",E20)</f>
        <v>VZD INVEST, s.r.o.</v>
      </c>
      <c r="AN50" s="344"/>
      <c r="AO50" s="344"/>
      <c r="AP50" s="344"/>
      <c r="AQ50" s="37"/>
      <c r="AR50" s="40"/>
      <c r="AS50" s="347"/>
      <c r="AT50" s="348"/>
      <c r="AU50" s="63"/>
      <c r="AV50" s="63"/>
      <c r="AW50" s="63"/>
      <c r="AX50" s="63"/>
      <c r="AY50" s="63"/>
      <c r="AZ50" s="63"/>
      <c r="BA50" s="63"/>
      <c r="BB50" s="63"/>
      <c r="BC50" s="63"/>
      <c r="BD50" s="64"/>
      <c r="BE50" s="35"/>
    </row>
    <row r="51" spans="1:91" s="2" customFormat="1" ht="10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0"/>
      <c r="AS51" s="349"/>
      <c r="AT51" s="350"/>
      <c r="AU51" s="65"/>
      <c r="AV51" s="65"/>
      <c r="AW51" s="65"/>
      <c r="AX51" s="65"/>
      <c r="AY51" s="65"/>
      <c r="AZ51" s="65"/>
      <c r="BA51" s="65"/>
      <c r="BB51" s="65"/>
      <c r="BC51" s="65"/>
      <c r="BD51" s="66"/>
      <c r="BE51" s="35"/>
    </row>
    <row r="52" spans="1:91" s="2" customFormat="1" ht="29.25" customHeight="1">
      <c r="A52" s="35"/>
      <c r="B52" s="36"/>
      <c r="C52" s="351" t="s">
        <v>52</v>
      </c>
      <c r="D52" s="352"/>
      <c r="E52" s="352"/>
      <c r="F52" s="352"/>
      <c r="G52" s="352"/>
      <c r="H52" s="67"/>
      <c r="I52" s="353" t="s">
        <v>53</v>
      </c>
      <c r="J52" s="352"/>
      <c r="K52" s="352"/>
      <c r="L52" s="352"/>
      <c r="M52" s="352"/>
      <c r="N52" s="352"/>
      <c r="O52" s="352"/>
      <c r="P52" s="352"/>
      <c r="Q52" s="352"/>
      <c r="R52" s="352"/>
      <c r="S52" s="352"/>
      <c r="T52" s="352"/>
      <c r="U52" s="352"/>
      <c r="V52" s="352"/>
      <c r="W52" s="352"/>
      <c r="X52" s="352"/>
      <c r="Y52" s="352"/>
      <c r="Z52" s="352"/>
      <c r="AA52" s="352"/>
      <c r="AB52" s="352"/>
      <c r="AC52" s="352"/>
      <c r="AD52" s="352"/>
      <c r="AE52" s="352"/>
      <c r="AF52" s="352"/>
      <c r="AG52" s="354" t="s">
        <v>54</v>
      </c>
      <c r="AH52" s="352"/>
      <c r="AI52" s="352"/>
      <c r="AJ52" s="352"/>
      <c r="AK52" s="352"/>
      <c r="AL52" s="352"/>
      <c r="AM52" s="352"/>
      <c r="AN52" s="353" t="s">
        <v>55</v>
      </c>
      <c r="AO52" s="352"/>
      <c r="AP52" s="352"/>
      <c r="AQ52" s="68" t="s">
        <v>56</v>
      </c>
      <c r="AR52" s="40"/>
      <c r="AS52" s="69" t="s">
        <v>57</v>
      </c>
      <c r="AT52" s="70" t="s">
        <v>58</v>
      </c>
      <c r="AU52" s="70" t="s">
        <v>59</v>
      </c>
      <c r="AV52" s="70" t="s">
        <v>60</v>
      </c>
      <c r="AW52" s="70" t="s">
        <v>61</v>
      </c>
      <c r="AX52" s="70" t="s">
        <v>62</v>
      </c>
      <c r="AY52" s="70" t="s">
        <v>63</v>
      </c>
      <c r="AZ52" s="70" t="s">
        <v>64</v>
      </c>
      <c r="BA52" s="70" t="s">
        <v>65</v>
      </c>
      <c r="BB52" s="70" t="s">
        <v>66</v>
      </c>
      <c r="BC52" s="70" t="s">
        <v>67</v>
      </c>
      <c r="BD52" s="71" t="s">
        <v>68</v>
      </c>
      <c r="BE52" s="35"/>
    </row>
    <row r="53" spans="1:91" s="2" customFormat="1" ht="10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0"/>
      <c r="AS53" s="72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4"/>
      <c r="BE53" s="35"/>
    </row>
    <row r="54" spans="1:91" s="6" customFormat="1" ht="32.450000000000003" customHeight="1">
      <c r="B54" s="75"/>
      <c r="C54" s="76" t="s">
        <v>69</v>
      </c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362">
        <f>ROUND(AG55+AG57,2)</f>
        <v>0</v>
      </c>
      <c r="AH54" s="362"/>
      <c r="AI54" s="362"/>
      <c r="AJ54" s="362"/>
      <c r="AK54" s="362"/>
      <c r="AL54" s="362"/>
      <c r="AM54" s="362"/>
      <c r="AN54" s="363">
        <f>SUM(AG54,AT54)</f>
        <v>0</v>
      </c>
      <c r="AO54" s="363"/>
      <c r="AP54" s="363"/>
      <c r="AQ54" s="79" t="s">
        <v>19</v>
      </c>
      <c r="AR54" s="80"/>
      <c r="AS54" s="81">
        <f>ROUND(AS55+AS57,2)</f>
        <v>0</v>
      </c>
      <c r="AT54" s="82">
        <f>ROUND(SUM(AV54:AW54),2)</f>
        <v>0</v>
      </c>
      <c r="AU54" s="83">
        <f>ROUND(AU55+AU57,5)</f>
        <v>0</v>
      </c>
      <c r="AV54" s="82">
        <f>ROUND(AZ54*L29,2)</f>
        <v>0</v>
      </c>
      <c r="AW54" s="82">
        <f>ROUND(BA54*L30,2)</f>
        <v>0</v>
      </c>
      <c r="AX54" s="82">
        <f>ROUND(BB54*L29,2)</f>
        <v>0</v>
      </c>
      <c r="AY54" s="82">
        <f>ROUND(BC54*L30,2)</f>
        <v>0</v>
      </c>
      <c r="AZ54" s="82">
        <f>ROUND(AZ55+AZ57,2)</f>
        <v>0</v>
      </c>
      <c r="BA54" s="82">
        <f>ROUND(BA55+BA57,2)</f>
        <v>0</v>
      </c>
      <c r="BB54" s="82">
        <f>ROUND(BB55+BB57,2)</f>
        <v>0</v>
      </c>
      <c r="BC54" s="82">
        <f>ROUND(BC55+BC57,2)</f>
        <v>0</v>
      </c>
      <c r="BD54" s="84">
        <f>ROUND(BD55+BD57,2)</f>
        <v>0</v>
      </c>
      <c r="BS54" s="85" t="s">
        <v>70</v>
      </c>
      <c r="BT54" s="85" t="s">
        <v>71</v>
      </c>
      <c r="BU54" s="86" t="s">
        <v>72</v>
      </c>
      <c r="BV54" s="85" t="s">
        <v>73</v>
      </c>
      <c r="BW54" s="85" t="s">
        <v>5</v>
      </c>
      <c r="BX54" s="85" t="s">
        <v>74</v>
      </c>
      <c r="CL54" s="85" t="s">
        <v>19</v>
      </c>
    </row>
    <row r="55" spans="1:91" s="7" customFormat="1" ht="16.5" customHeight="1">
      <c r="B55" s="87"/>
      <c r="C55" s="88"/>
      <c r="D55" s="358" t="s">
        <v>75</v>
      </c>
      <c r="E55" s="358"/>
      <c r="F55" s="358"/>
      <c r="G55" s="358"/>
      <c r="H55" s="358"/>
      <c r="I55" s="89"/>
      <c r="J55" s="358" t="s">
        <v>76</v>
      </c>
      <c r="K55" s="358"/>
      <c r="L55" s="358"/>
      <c r="M55" s="358"/>
      <c r="N55" s="358"/>
      <c r="O55" s="358"/>
      <c r="P55" s="358"/>
      <c r="Q55" s="358"/>
      <c r="R55" s="358"/>
      <c r="S55" s="358"/>
      <c r="T55" s="358"/>
      <c r="U55" s="358"/>
      <c r="V55" s="358"/>
      <c r="W55" s="358"/>
      <c r="X55" s="358"/>
      <c r="Y55" s="358"/>
      <c r="Z55" s="358"/>
      <c r="AA55" s="358"/>
      <c r="AB55" s="358"/>
      <c r="AC55" s="358"/>
      <c r="AD55" s="358"/>
      <c r="AE55" s="358"/>
      <c r="AF55" s="358"/>
      <c r="AG55" s="357">
        <f>ROUND(AG56,2)</f>
        <v>0</v>
      </c>
      <c r="AH55" s="356"/>
      <c r="AI55" s="356"/>
      <c r="AJ55" s="356"/>
      <c r="AK55" s="356"/>
      <c r="AL55" s="356"/>
      <c r="AM55" s="356"/>
      <c r="AN55" s="355">
        <f>SUM(AG55,AT55)</f>
        <v>0</v>
      </c>
      <c r="AO55" s="356"/>
      <c r="AP55" s="356"/>
      <c r="AQ55" s="90" t="s">
        <v>77</v>
      </c>
      <c r="AR55" s="91"/>
      <c r="AS55" s="92">
        <f>ROUND(AS56,2)</f>
        <v>0</v>
      </c>
      <c r="AT55" s="93">
        <f>ROUND(SUM(AV55:AW55),2)</f>
        <v>0</v>
      </c>
      <c r="AU55" s="94">
        <f>ROUND(AU56,5)</f>
        <v>0</v>
      </c>
      <c r="AV55" s="93">
        <f>ROUND(AZ55*L29,2)</f>
        <v>0</v>
      </c>
      <c r="AW55" s="93">
        <f>ROUND(BA55*L30,2)</f>
        <v>0</v>
      </c>
      <c r="AX55" s="93">
        <f>ROUND(BB55*L29,2)</f>
        <v>0</v>
      </c>
      <c r="AY55" s="93">
        <f>ROUND(BC55*L30,2)</f>
        <v>0</v>
      </c>
      <c r="AZ55" s="93">
        <f>ROUND(AZ56,2)</f>
        <v>0</v>
      </c>
      <c r="BA55" s="93">
        <f>ROUND(BA56,2)</f>
        <v>0</v>
      </c>
      <c r="BB55" s="93">
        <f>ROUND(BB56,2)</f>
        <v>0</v>
      </c>
      <c r="BC55" s="93">
        <f>ROUND(BC56,2)</f>
        <v>0</v>
      </c>
      <c r="BD55" s="95">
        <f>ROUND(BD56,2)</f>
        <v>0</v>
      </c>
      <c r="BS55" s="96" t="s">
        <v>70</v>
      </c>
      <c r="BT55" s="96" t="s">
        <v>78</v>
      </c>
      <c r="BU55" s="96" t="s">
        <v>72</v>
      </c>
      <c r="BV55" s="96" t="s">
        <v>73</v>
      </c>
      <c r="BW55" s="96" t="s">
        <v>79</v>
      </c>
      <c r="BX55" s="96" t="s">
        <v>5</v>
      </c>
      <c r="CL55" s="96" t="s">
        <v>19</v>
      </c>
      <c r="CM55" s="96" t="s">
        <v>80</v>
      </c>
    </row>
    <row r="56" spans="1:91" s="4" customFormat="1" ht="23.25" customHeight="1">
      <c r="A56" s="97" t="s">
        <v>81</v>
      </c>
      <c r="B56" s="52"/>
      <c r="C56" s="98"/>
      <c r="D56" s="98"/>
      <c r="E56" s="361" t="s">
        <v>82</v>
      </c>
      <c r="F56" s="361"/>
      <c r="G56" s="361"/>
      <c r="H56" s="361"/>
      <c r="I56" s="361"/>
      <c r="J56" s="98"/>
      <c r="K56" s="361" t="s">
        <v>83</v>
      </c>
      <c r="L56" s="361"/>
      <c r="M56" s="361"/>
      <c r="N56" s="361"/>
      <c r="O56" s="361"/>
      <c r="P56" s="361"/>
      <c r="Q56" s="361"/>
      <c r="R56" s="361"/>
      <c r="S56" s="361"/>
      <c r="T56" s="361"/>
      <c r="U56" s="361"/>
      <c r="V56" s="361"/>
      <c r="W56" s="361"/>
      <c r="X56" s="361"/>
      <c r="Y56" s="361"/>
      <c r="Z56" s="361"/>
      <c r="AA56" s="361"/>
      <c r="AB56" s="361"/>
      <c r="AC56" s="361"/>
      <c r="AD56" s="361"/>
      <c r="AE56" s="361"/>
      <c r="AF56" s="361"/>
      <c r="AG56" s="359">
        <f>'SO 02.1 - BC5 - Vodní tůně'!J32</f>
        <v>0</v>
      </c>
      <c r="AH56" s="360"/>
      <c r="AI56" s="360"/>
      <c r="AJ56" s="360"/>
      <c r="AK56" s="360"/>
      <c r="AL56" s="360"/>
      <c r="AM56" s="360"/>
      <c r="AN56" s="359">
        <f>SUM(AG56,AT56)</f>
        <v>0</v>
      </c>
      <c r="AO56" s="360"/>
      <c r="AP56" s="360"/>
      <c r="AQ56" s="99" t="s">
        <v>84</v>
      </c>
      <c r="AR56" s="54"/>
      <c r="AS56" s="100">
        <v>0</v>
      </c>
      <c r="AT56" s="101">
        <f>ROUND(SUM(AV56:AW56),2)</f>
        <v>0</v>
      </c>
      <c r="AU56" s="102">
        <f>'SO 02.1 - BC5 - Vodní tůně'!P90</f>
        <v>0</v>
      </c>
      <c r="AV56" s="101">
        <f>'SO 02.1 - BC5 - Vodní tůně'!J35</f>
        <v>0</v>
      </c>
      <c r="AW56" s="101">
        <f>'SO 02.1 - BC5 - Vodní tůně'!J36</f>
        <v>0</v>
      </c>
      <c r="AX56" s="101">
        <f>'SO 02.1 - BC5 - Vodní tůně'!J37</f>
        <v>0</v>
      </c>
      <c r="AY56" s="101">
        <f>'SO 02.1 - BC5 - Vodní tůně'!J38</f>
        <v>0</v>
      </c>
      <c r="AZ56" s="101">
        <f>'SO 02.1 - BC5 - Vodní tůně'!F35</f>
        <v>0</v>
      </c>
      <c r="BA56" s="101">
        <f>'SO 02.1 - BC5 - Vodní tůně'!F36</f>
        <v>0</v>
      </c>
      <c r="BB56" s="101">
        <f>'SO 02.1 - BC5 - Vodní tůně'!F37</f>
        <v>0</v>
      </c>
      <c r="BC56" s="101">
        <f>'SO 02.1 - BC5 - Vodní tůně'!F38</f>
        <v>0</v>
      </c>
      <c r="BD56" s="103">
        <f>'SO 02.1 - BC5 - Vodní tůně'!F39</f>
        <v>0</v>
      </c>
      <c r="BT56" s="104" t="s">
        <v>80</v>
      </c>
      <c r="BV56" s="104" t="s">
        <v>73</v>
      </c>
      <c r="BW56" s="104" t="s">
        <v>85</v>
      </c>
      <c r="BX56" s="104" t="s">
        <v>79</v>
      </c>
      <c r="CL56" s="104" t="s">
        <v>19</v>
      </c>
    </row>
    <row r="57" spans="1:91" s="7" customFormat="1" ht="50.25" customHeight="1">
      <c r="A57" s="97" t="s">
        <v>81</v>
      </c>
      <c r="B57" s="87"/>
      <c r="C57" s="88"/>
      <c r="D57" s="358" t="s">
        <v>86</v>
      </c>
      <c r="E57" s="358"/>
      <c r="F57" s="358"/>
      <c r="G57" s="358"/>
      <c r="H57" s="358"/>
      <c r="I57" s="89"/>
      <c r="J57" s="358" t="s">
        <v>87</v>
      </c>
      <c r="K57" s="358"/>
      <c r="L57" s="358"/>
      <c r="M57" s="358"/>
      <c r="N57" s="358"/>
      <c r="O57" s="358"/>
      <c r="P57" s="358"/>
      <c r="Q57" s="358"/>
      <c r="R57" s="358"/>
      <c r="S57" s="358"/>
      <c r="T57" s="358"/>
      <c r="U57" s="358"/>
      <c r="V57" s="358"/>
      <c r="W57" s="358"/>
      <c r="X57" s="358"/>
      <c r="Y57" s="358"/>
      <c r="Z57" s="358"/>
      <c r="AA57" s="358"/>
      <c r="AB57" s="358"/>
      <c r="AC57" s="358"/>
      <c r="AD57" s="358"/>
      <c r="AE57" s="358"/>
      <c r="AF57" s="358"/>
      <c r="AG57" s="355">
        <f>'VRN-SO 02 vodni tuně - Ve...'!J30</f>
        <v>0</v>
      </c>
      <c r="AH57" s="356"/>
      <c r="AI57" s="356"/>
      <c r="AJ57" s="356"/>
      <c r="AK57" s="356"/>
      <c r="AL57" s="356"/>
      <c r="AM57" s="356"/>
      <c r="AN57" s="355">
        <f>SUM(AG57,AT57)</f>
        <v>0</v>
      </c>
      <c r="AO57" s="356"/>
      <c r="AP57" s="356"/>
      <c r="AQ57" s="90" t="s">
        <v>77</v>
      </c>
      <c r="AR57" s="91"/>
      <c r="AS57" s="105">
        <v>0</v>
      </c>
      <c r="AT57" s="106">
        <f>ROUND(SUM(AV57:AW57),2)</f>
        <v>0</v>
      </c>
      <c r="AU57" s="107">
        <f>'VRN-SO 02 vodni tuně - Ve...'!P81</f>
        <v>0</v>
      </c>
      <c r="AV57" s="106">
        <f>'VRN-SO 02 vodni tuně - Ve...'!J33</f>
        <v>0</v>
      </c>
      <c r="AW57" s="106">
        <f>'VRN-SO 02 vodni tuně - Ve...'!J34</f>
        <v>0</v>
      </c>
      <c r="AX57" s="106">
        <f>'VRN-SO 02 vodni tuně - Ve...'!J35</f>
        <v>0</v>
      </c>
      <c r="AY57" s="106">
        <f>'VRN-SO 02 vodni tuně - Ve...'!J36</f>
        <v>0</v>
      </c>
      <c r="AZ57" s="106">
        <f>'VRN-SO 02 vodni tuně - Ve...'!F33</f>
        <v>0</v>
      </c>
      <c r="BA57" s="106">
        <f>'VRN-SO 02 vodni tuně - Ve...'!F34</f>
        <v>0</v>
      </c>
      <c r="BB57" s="106">
        <f>'VRN-SO 02 vodni tuně - Ve...'!F35</f>
        <v>0</v>
      </c>
      <c r="BC57" s="106">
        <f>'VRN-SO 02 vodni tuně - Ve...'!F36</f>
        <v>0</v>
      </c>
      <c r="BD57" s="108">
        <f>'VRN-SO 02 vodni tuně - Ve...'!F37</f>
        <v>0</v>
      </c>
      <c r="BT57" s="96" t="s">
        <v>78</v>
      </c>
      <c r="BV57" s="96" t="s">
        <v>73</v>
      </c>
      <c r="BW57" s="96" t="s">
        <v>88</v>
      </c>
      <c r="BX57" s="96" t="s">
        <v>5</v>
      </c>
      <c r="CL57" s="96" t="s">
        <v>19</v>
      </c>
      <c r="CM57" s="96" t="s">
        <v>80</v>
      </c>
    </row>
    <row r="58" spans="1:91" s="2" customFormat="1" ht="30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37"/>
      <c r="AP58" s="37"/>
      <c r="AQ58" s="37"/>
      <c r="AR58" s="40"/>
      <c r="AS58" s="35"/>
      <c r="AT58" s="35"/>
      <c r="AU58" s="35"/>
      <c r="AV58" s="35"/>
      <c r="AW58" s="35"/>
      <c r="AX58" s="35"/>
      <c r="AY58" s="35"/>
      <c r="AZ58" s="35"/>
      <c r="BA58" s="35"/>
      <c r="BB58" s="35"/>
      <c r="BC58" s="35"/>
      <c r="BD58" s="35"/>
      <c r="BE58" s="35"/>
    </row>
    <row r="59" spans="1:91" s="2" customFormat="1" ht="6.95" customHeight="1">
      <c r="A59" s="35"/>
      <c r="B59" s="48"/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  <c r="AC59" s="49"/>
      <c r="AD59" s="49"/>
      <c r="AE59" s="49"/>
      <c r="AF59" s="49"/>
      <c r="AG59" s="49"/>
      <c r="AH59" s="49"/>
      <c r="AI59" s="49"/>
      <c r="AJ59" s="49"/>
      <c r="AK59" s="49"/>
      <c r="AL59" s="49"/>
      <c r="AM59" s="49"/>
      <c r="AN59" s="49"/>
      <c r="AO59" s="49"/>
      <c r="AP59" s="49"/>
      <c r="AQ59" s="49"/>
      <c r="AR59" s="40"/>
      <c r="AS59" s="35"/>
      <c r="AT59" s="35"/>
      <c r="AU59" s="35"/>
      <c r="AV59" s="35"/>
      <c r="AW59" s="35"/>
      <c r="AX59" s="35"/>
      <c r="AY59" s="35"/>
      <c r="AZ59" s="35"/>
      <c r="BA59" s="35"/>
      <c r="BB59" s="35"/>
      <c r="BC59" s="35"/>
      <c r="BD59" s="35"/>
      <c r="BE59" s="35"/>
    </row>
  </sheetData>
  <sheetProtection algorithmName="SHA-512" hashValue="HjLXzMdmSigkQP+i1CP/gGHj3yTYlImym7DCMoks956Cq4K1VUi6ruX3D1WlIjbzL9Z4irPtiQb1gCb5Bm8LwQ==" saltValue="lX4vpSuAUYCUdATh8JgahDGhMdGST+ccOsKSLG2IHjc6TjbtfvBqT/WOVqIfOv6jsPiTLQo1uu4aB90sGkFPJA==" spinCount="100000" sheet="1" objects="1" scenarios="1" formatColumns="0" formatRows="0"/>
  <mergeCells count="50">
    <mergeCell ref="AR2:BE2"/>
    <mergeCell ref="AN56:AP56"/>
    <mergeCell ref="AG56:AM56"/>
    <mergeCell ref="E56:I56"/>
    <mergeCell ref="K56:AF56"/>
    <mergeCell ref="AN57:AP57"/>
    <mergeCell ref="AG57:AM57"/>
    <mergeCell ref="D57:H57"/>
    <mergeCell ref="J57:AF57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6" location="'SO 02.1 - BC5 - Vodní tůně'!C2" display="/" xr:uid="{00000000-0004-0000-0000-000000000000}"/>
    <hyperlink ref="A57" location="'VRN-SO 02 vodni tuně - Ve...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22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4"/>
      <c r="M2" s="364"/>
      <c r="N2" s="364"/>
      <c r="O2" s="364"/>
      <c r="P2" s="364"/>
      <c r="Q2" s="364"/>
      <c r="R2" s="364"/>
      <c r="S2" s="364"/>
      <c r="T2" s="364"/>
      <c r="U2" s="364"/>
      <c r="V2" s="364"/>
      <c r="AT2" s="18" t="s">
        <v>85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80</v>
      </c>
    </row>
    <row r="4" spans="1:46" s="1" customFormat="1" ht="24.95" customHeight="1">
      <c r="B4" s="21"/>
      <c r="D4" s="111" t="s">
        <v>89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65" t="str">
        <f>'Rekapitulace stavby'!K6</f>
        <v>Biocentrum BC3, BC5 a biokoridory, k. ú. Moutnice</v>
      </c>
      <c r="F7" s="366"/>
      <c r="G7" s="366"/>
      <c r="H7" s="366"/>
      <c r="L7" s="21"/>
    </row>
    <row r="8" spans="1:46" s="1" customFormat="1" ht="12" customHeight="1">
      <c r="B8" s="21"/>
      <c r="D8" s="113" t="s">
        <v>90</v>
      </c>
      <c r="L8" s="21"/>
    </row>
    <row r="9" spans="1:46" s="2" customFormat="1" ht="16.5" customHeight="1">
      <c r="A9" s="35"/>
      <c r="B9" s="40"/>
      <c r="C9" s="35"/>
      <c r="D9" s="35"/>
      <c r="E9" s="365" t="s">
        <v>91</v>
      </c>
      <c r="F9" s="367"/>
      <c r="G9" s="367"/>
      <c r="H9" s="367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3" t="s">
        <v>92</v>
      </c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68" t="s">
        <v>93</v>
      </c>
      <c r="F11" s="367"/>
      <c r="G11" s="367"/>
      <c r="H11" s="367"/>
      <c r="I11" s="35"/>
      <c r="J11" s="35"/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3" t="s">
        <v>18</v>
      </c>
      <c r="E13" s="35"/>
      <c r="F13" s="104" t="s">
        <v>19</v>
      </c>
      <c r="G13" s="35"/>
      <c r="H13" s="35"/>
      <c r="I13" s="113" t="s">
        <v>20</v>
      </c>
      <c r="J13" s="104" t="s">
        <v>19</v>
      </c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21</v>
      </c>
      <c r="E14" s="35"/>
      <c r="F14" s="104" t="s">
        <v>27</v>
      </c>
      <c r="G14" s="35"/>
      <c r="H14" s="35"/>
      <c r="I14" s="113" t="s">
        <v>23</v>
      </c>
      <c r="J14" s="115" t="str">
        <f>'Rekapitulace stavby'!AN8</f>
        <v>15. 4. 2022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25</v>
      </c>
      <c r="E16" s="35"/>
      <c r="F16" s="35"/>
      <c r="G16" s="35"/>
      <c r="H16" s="35"/>
      <c r="I16" s="113" t="s">
        <v>26</v>
      </c>
      <c r="J16" s="104" t="str">
        <f>IF('Rekapitulace stavby'!AN10="","",'Rekapitulace stavby'!AN10)</f>
        <v/>
      </c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tr">
        <f>IF('Rekapitulace stavby'!E11="","",'Rekapitulace stavby'!E11)</f>
        <v xml:space="preserve"> </v>
      </c>
      <c r="F17" s="35"/>
      <c r="G17" s="35"/>
      <c r="H17" s="35"/>
      <c r="I17" s="113" t="s">
        <v>28</v>
      </c>
      <c r="J17" s="104" t="str">
        <f>IF('Rekapitulace stavby'!AN11="","",'Rekapitulace stavby'!AN11)</f>
        <v/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3" t="s">
        <v>29</v>
      </c>
      <c r="E19" s="35"/>
      <c r="F19" s="35"/>
      <c r="G19" s="35"/>
      <c r="H19" s="35"/>
      <c r="I19" s="113" t="s">
        <v>26</v>
      </c>
      <c r="J19" s="31" t="str">
        <f>'Rekapitulace stavby'!AN13</f>
        <v>Vyplň údaj</v>
      </c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69" t="str">
        <f>'Rekapitulace stavby'!E14</f>
        <v>Vyplň údaj</v>
      </c>
      <c r="F20" s="370"/>
      <c r="G20" s="370"/>
      <c r="H20" s="370"/>
      <c r="I20" s="113" t="s">
        <v>28</v>
      </c>
      <c r="J20" s="31" t="str">
        <f>'Rekapitulace stavby'!AN14</f>
        <v>Vyplň údaj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3" t="s">
        <v>31</v>
      </c>
      <c r="E22" s="35"/>
      <c r="F22" s="35"/>
      <c r="G22" s="35"/>
      <c r="H22" s="35"/>
      <c r="I22" s="113" t="s">
        <v>26</v>
      </c>
      <c r="J22" s="104" t="str">
        <f>IF('Rekapitulace stavby'!AN16="","",'Rekapitulace stavby'!AN16)</f>
        <v/>
      </c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tr">
        <f>IF('Rekapitulace stavby'!E17="","",'Rekapitulace stavby'!E17)</f>
        <v xml:space="preserve"> </v>
      </c>
      <c r="F23" s="35"/>
      <c r="G23" s="35"/>
      <c r="H23" s="35"/>
      <c r="I23" s="113" t="s">
        <v>28</v>
      </c>
      <c r="J23" s="104" t="str">
        <f>IF('Rekapitulace stavby'!AN17="","",'Rekapitulace stavby'!AN17)</f>
        <v/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3" t="s">
        <v>33</v>
      </c>
      <c r="E25" s="35"/>
      <c r="F25" s="35"/>
      <c r="G25" s="35"/>
      <c r="H25" s="35"/>
      <c r="I25" s="113" t="s">
        <v>26</v>
      </c>
      <c r="J25" s="104" t="str">
        <f>IF('Rekapitulace stavby'!AN19="","",'Rekapitulace stavby'!AN19)</f>
        <v/>
      </c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tr">
        <f>IF('Rekapitulace stavby'!E20="","",'Rekapitulace stavby'!E20)</f>
        <v>VZD INVEST, s.r.o.</v>
      </c>
      <c r="F26" s="35"/>
      <c r="G26" s="35"/>
      <c r="H26" s="35"/>
      <c r="I26" s="113" t="s">
        <v>28</v>
      </c>
      <c r="J26" s="104" t="str">
        <f>IF('Rekapitulace stavby'!AN20="","",'Rekapitulace stavby'!AN20)</f>
        <v/>
      </c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4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3" t="s">
        <v>35</v>
      </c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16"/>
      <c r="B29" s="117"/>
      <c r="C29" s="116"/>
      <c r="D29" s="116"/>
      <c r="E29" s="371" t="s">
        <v>19</v>
      </c>
      <c r="F29" s="371"/>
      <c r="G29" s="371"/>
      <c r="H29" s="371"/>
      <c r="I29" s="116"/>
      <c r="J29" s="116"/>
      <c r="K29" s="116"/>
      <c r="L29" s="118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0" t="s">
        <v>37</v>
      </c>
      <c r="E32" s="35"/>
      <c r="F32" s="35"/>
      <c r="G32" s="35"/>
      <c r="H32" s="35"/>
      <c r="I32" s="35"/>
      <c r="J32" s="121">
        <f>ROUND(J90, 2)</f>
        <v>0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19"/>
      <c r="E33" s="119"/>
      <c r="F33" s="119"/>
      <c r="G33" s="119"/>
      <c r="H33" s="119"/>
      <c r="I33" s="119"/>
      <c r="J33" s="119"/>
      <c r="K33" s="119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2" t="s">
        <v>39</v>
      </c>
      <c r="G34" s="35"/>
      <c r="H34" s="35"/>
      <c r="I34" s="122" t="s">
        <v>38</v>
      </c>
      <c r="J34" s="122" t="s">
        <v>40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3" t="s">
        <v>41</v>
      </c>
      <c r="E35" s="113" t="s">
        <v>42</v>
      </c>
      <c r="F35" s="124">
        <f>ROUND((SUM(BE90:BE227)),  2)</f>
        <v>0</v>
      </c>
      <c r="G35" s="35"/>
      <c r="H35" s="35"/>
      <c r="I35" s="125">
        <v>0.21</v>
      </c>
      <c r="J35" s="124">
        <f>ROUND(((SUM(BE90:BE227))*I35),  2)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3" t="s">
        <v>43</v>
      </c>
      <c r="F36" s="124">
        <f>ROUND((SUM(BF90:BF227)),  2)</f>
        <v>0</v>
      </c>
      <c r="G36" s="35"/>
      <c r="H36" s="35"/>
      <c r="I36" s="125">
        <v>0.15</v>
      </c>
      <c r="J36" s="124">
        <f>ROUND(((SUM(BF90:BF227))*I36),  2)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44</v>
      </c>
      <c r="F37" s="124">
        <f>ROUND((SUM(BG90:BG227)),  2)</f>
        <v>0</v>
      </c>
      <c r="G37" s="35"/>
      <c r="H37" s="35"/>
      <c r="I37" s="125">
        <v>0.21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3" t="s">
        <v>45</v>
      </c>
      <c r="F38" s="124">
        <f>ROUND((SUM(BH90:BH227)),  2)</f>
        <v>0</v>
      </c>
      <c r="G38" s="35"/>
      <c r="H38" s="35"/>
      <c r="I38" s="125">
        <v>0.15</v>
      </c>
      <c r="J38" s="124">
        <f>0</f>
        <v>0</v>
      </c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3" t="s">
        <v>46</v>
      </c>
      <c r="F39" s="124">
        <f>ROUND((SUM(BI90:BI227)),  2)</f>
        <v>0</v>
      </c>
      <c r="G39" s="35"/>
      <c r="H39" s="35"/>
      <c r="I39" s="125">
        <v>0</v>
      </c>
      <c r="J39" s="124">
        <f>0</f>
        <v>0</v>
      </c>
      <c r="K39" s="35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6"/>
      <c r="D41" s="127" t="s">
        <v>47</v>
      </c>
      <c r="E41" s="128"/>
      <c r="F41" s="128"/>
      <c r="G41" s="129" t="s">
        <v>48</v>
      </c>
      <c r="H41" s="130" t="s">
        <v>49</v>
      </c>
      <c r="I41" s="128"/>
      <c r="J41" s="131">
        <f>SUM(J32:J39)</f>
        <v>0</v>
      </c>
      <c r="K41" s="132"/>
      <c r="L41" s="114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33"/>
      <c r="C42" s="134"/>
      <c r="D42" s="134"/>
      <c r="E42" s="134"/>
      <c r="F42" s="134"/>
      <c r="G42" s="134"/>
      <c r="H42" s="134"/>
      <c r="I42" s="134"/>
      <c r="J42" s="134"/>
      <c r="K42" s="134"/>
      <c r="L42" s="114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35"/>
      <c r="C46" s="136"/>
      <c r="D46" s="136"/>
      <c r="E46" s="136"/>
      <c r="F46" s="136"/>
      <c r="G46" s="136"/>
      <c r="H46" s="136"/>
      <c r="I46" s="136"/>
      <c r="J46" s="136"/>
      <c r="K46" s="136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4" t="s">
        <v>94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72" t="str">
        <f>E7</f>
        <v>Biocentrum BC3, BC5 a biokoridory, k. ú. Moutnice</v>
      </c>
      <c r="F50" s="373"/>
      <c r="G50" s="373"/>
      <c r="H50" s="373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90</v>
      </c>
      <c r="D51" s="23"/>
      <c r="E51" s="23"/>
      <c r="F51" s="23"/>
      <c r="G51" s="23"/>
      <c r="H51" s="23"/>
      <c r="I51" s="23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72" t="s">
        <v>91</v>
      </c>
      <c r="F52" s="374"/>
      <c r="G52" s="374"/>
      <c r="H52" s="374"/>
      <c r="I52" s="37"/>
      <c r="J52" s="37"/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92</v>
      </c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40" t="str">
        <f>E11</f>
        <v>SO 02.1 - BC5 - Vodní tůně</v>
      </c>
      <c r="F54" s="374"/>
      <c r="G54" s="374"/>
      <c r="H54" s="374"/>
      <c r="I54" s="37"/>
      <c r="J54" s="37"/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 xml:space="preserve"> </v>
      </c>
      <c r="G56" s="37"/>
      <c r="H56" s="37"/>
      <c r="I56" s="30" t="s">
        <v>23</v>
      </c>
      <c r="J56" s="60" t="str">
        <f>IF(J14="","",J14)</f>
        <v>15. 4. 2022</v>
      </c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5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5.2" customHeight="1">
      <c r="A58" s="35"/>
      <c r="B58" s="36"/>
      <c r="C58" s="30" t="s">
        <v>25</v>
      </c>
      <c r="D58" s="37"/>
      <c r="E58" s="37"/>
      <c r="F58" s="28" t="str">
        <f>E17</f>
        <v xml:space="preserve"> </v>
      </c>
      <c r="G58" s="37"/>
      <c r="H58" s="37"/>
      <c r="I58" s="30" t="s">
        <v>31</v>
      </c>
      <c r="J58" s="33" t="str">
        <f>E23</f>
        <v xml:space="preserve"> </v>
      </c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15.2" customHeight="1">
      <c r="A59" s="35"/>
      <c r="B59" s="36"/>
      <c r="C59" s="30" t="s">
        <v>29</v>
      </c>
      <c r="D59" s="37"/>
      <c r="E59" s="37"/>
      <c r="F59" s="28" t="str">
        <f>IF(E20="","",E20)</f>
        <v>Vyplň údaj</v>
      </c>
      <c r="G59" s="37"/>
      <c r="H59" s="37"/>
      <c r="I59" s="30" t="s">
        <v>33</v>
      </c>
      <c r="J59" s="33" t="str">
        <f>E26</f>
        <v>VZD INVEST, s.r.o.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4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7" t="s">
        <v>95</v>
      </c>
      <c r="D61" s="138"/>
      <c r="E61" s="138"/>
      <c r="F61" s="138"/>
      <c r="G61" s="138"/>
      <c r="H61" s="138"/>
      <c r="I61" s="138"/>
      <c r="J61" s="139" t="s">
        <v>96</v>
      </c>
      <c r="K61" s="138"/>
      <c r="L61" s="11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4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9" customHeight="1">
      <c r="A63" s="35"/>
      <c r="B63" s="36"/>
      <c r="C63" s="140" t="s">
        <v>69</v>
      </c>
      <c r="D63" s="37"/>
      <c r="E63" s="37"/>
      <c r="F63" s="37"/>
      <c r="G63" s="37"/>
      <c r="H63" s="37"/>
      <c r="I63" s="37"/>
      <c r="J63" s="78">
        <f>J90</f>
        <v>0</v>
      </c>
      <c r="K63" s="37"/>
      <c r="L63" s="114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97</v>
      </c>
    </row>
    <row r="64" spans="1:47" s="9" customFormat="1" ht="24.95" customHeight="1">
      <c r="B64" s="141"/>
      <c r="C64" s="142"/>
      <c r="D64" s="143" t="s">
        <v>98</v>
      </c>
      <c r="E64" s="144"/>
      <c r="F64" s="144"/>
      <c r="G64" s="144"/>
      <c r="H64" s="144"/>
      <c r="I64" s="144"/>
      <c r="J64" s="145">
        <f>J91</f>
        <v>0</v>
      </c>
      <c r="K64" s="142"/>
      <c r="L64" s="146"/>
    </row>
    <row r="65" spans="1:31" s="10" customFormat="1" ht="19.899999999999999" customHeight="1">
      <c r="B65" s="147"/>
      <c r="C65" s="98"/>
      <c r="D65" s="148" t="s">
        <v>99</v>
      </c>
      <c r="E65" s="149"/>
      <c r="F65" s="149"/>
      <c r="G65" s="149"/>
      <c r="H65" s="149"/>
      <c r="I65" s="149"/>
      <c r="J65" s="150">
        <f>J92</f>
        <v>0</v>
      </c>
      <c r="K65" s="98"/>
      <c r="L65" s="151"/>
    </row>
    <row r="66" spans="1:31" s="10" customFormat="1" ht="19.899999999999999" customHeight="1">
      <c r="B66" s="147"/>
      <c r="C66" s="98"/>
      <c r="D66" s="148" t="s">
        <v>100</v>
      </c>
      <c r="E66" s="149"/>
      <c r="F66" s="149"/>
      <c r="G66" s="149"/>
      <c r="H66" s="149"/>
      <c r="I66" s="149"/>
      <c r="J66" s="150">
        <f>J196</f>
        <v>0</v>
      </c>
      <c r="K66" s="98"/>
      <c r="L66" s="151"/>
    </row>
    <row r="67" spans="1:31" s="10" customFormat="1" ht="19.899999999999999" customHeight="1">
      <c r="B67" s="147"/>
      <c r="C67" s="98"/>
      <c r="D67" s="148" t="s">
        <v>101</v>
      </c>
      <c r="E67" s="149"/>
      <c r="F67" s="149"/>
      <c r="G67" s="149"/>
      <c r="H67" s="149"/>
      <c r="I67" s="149"/>
      <c r="J67" s="150">
        <f>J211</f>
        <v>0</v>
      </c>
      <c r="K67" s="98"/>
      <c r="L67" s="151"/>
    </row>
    <row r="68" spans="1:31" s="10" customFormat="1" ht="19.899999999999999" customHeight="1">
      <c r="B68" s="147"/>
      <c r="C68" s="98"/>
      <c r="D68" s="148" t="s">
        <v>102</v>
      </c>
      <c r="E68" s="149"/>
      <c r="F68" s="149"/>
      <c r="G68" s="149"/>
      <c r="H68" s="149"/>
      <c r="I68" s="149"/>
      <c r="J68" s="150">
        <f>J225</f>
        <v>0</v>
      </c>
      <c r="K68" s="98"/>
      <c r="L68" s="151"/>
    </row>
    <row r="69" spans="1:31" s="2" customFormat="1" ht="21.75" customHeight="1">
      <c r="A69" s="35"/>
      <c r="B69" s="36"/>
      <c r="C69" s="37"/>
      <c r="D69" s="37"/>
      <c r="E69" s="37"/>
      <c r="F69" s="37"/>
      <c r="G69" s="37"/>
      <c r="H69" s="37"/>
      <c r="I69" s="37"/>
      <c r="J69" s="37"/>
      <c r="K69" s="37"/>
      <c r="L69" s="114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6.95" customHeight="1">
      <c r="A70" s="35"/>
      <c r="B70" s="48"/>
      <c r="C70" s="49"/>
      <c r="D70" s="49"/>
      <c r="E70" s="49"/>
      <c r="F70" s="49"/>
      <c r="G70" s="49"/>
      <c r="H70" s="49"/>
      <c r="I70" s="49"/>
      <c r="J70" s="49"/>
      <c r="K70" s="49"/>
      <c r="L70" s="114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4" spans="1:31" s="2" customFormat="1" ht="6.95" customHeight="1">
      <c r="A74" s="35"/>
      <c r="B74" s="50"/>
      <c r="C74" s="51"/>
      <c r="D74" s="51"/>
      <c r="E74" s="51"/>
      <c r="F74" s="51"/>
      <c r="G74" s="51"/>
      <c r="H74" s="51"/>
      <c r="I74" s="51"/>
      <c r="J74" s="51"/>
      <c r="K74" s="51"/>
      <c r="L74" s="114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24.95" customHeight="1">
      <c r="A75" s="35"/>
      <c r="B75" s="36"/>
      <c r="C75" s="24" t="s">
        <v>103</v>
      </c>
      <c r="D75" s="37"/>
      <c r="E75" s="37"/>
      <c r="F75" s="37"/>
      <c r="G75" s="37"/>
      <c r="H75" s="37"/>
      <c r="I75" s="37"/>
      <c r="J75" s="37"/>
      <c r="K75" s="37"/>
      <c r="L75" s="11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5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1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2" customHeight="1">
      <c r="A77" s="35"/>
      <c r="B77" s="36"/>
      <c r="C77" s="30" t="s">
        <v>16</v>
      </c>
      <c r="D77" s="37"/>
      <c r="E77" s="37"/>
      <c r="F77" s="37"/>
      <c r="G77" s="37"/>
      <c r="H77" s="37"/>
      <c r="I77" s="37"/>
      <c r="J77" s="37"/>
      <c r="K77" s="37"/>
      <c r="L77" s="114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6.5" customHeight="1">
      <c r="A78" s="35"/>
      <c r="B78" s="36"/>
      <c r="C78" s="37"/>
      <c r="D78" s="37"/>
      <c r="E78" s="372" t="str">
        <f>E7</f>
        <v>Biocentrum BC3, BC5 a biokoridory, k. ú. Moutnice</v>
      </c>
      <c r="F78" s="373"/>
      <c r="G78" s="373"/>
      <c r="H78" s="373"/>
      <c r="I78" s="37"/>
      <c r="J78" s="37"/>
      <c r="K78" s="37"/>
      <c r="L78" s="114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1" customFormat="1" ht="12" customHeight="1">
      <c r="B79" s="22"/>
      <c r="C79" s="30" t="s">
        <v>90</v>
      </c>
      <c r="D79" s="23"/>
      <c r="E79" s="23"/>
      <c r="F79" s="23"/>
      <c r="G79" s="23"/>
      <c r="H79" s="23"/>
      <c r="I79" s="23"/>
      <c r="J79" s="23"/>
      <c r="K79" s="23"/>
      <c r="L79" s="21"/>
    </row>
    <row r="80" spans="1:31" s="2" customFormat="1" ht="16.5" customHeight="1">
      <c r="A80" s="35"/>
      <c r="B80" s="36"/>
      <c r="C80" s="37"/>
      <c r="D80" s="37"/>
      <c r="E80" s="372" t="s">
        <v>91</v>
      </c>
      <c r="F80" s="374"/>
      <c r="G80" s="374"/>
      <c r="H80" s="374"/>
      <c r="I80" s="37"/>
      <c r="J80" s="37"/>
      <c r="K80" s="37"/>
      <c r="L80" s="114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2" customHeight="1">
      <c r="A81" s="35"/>
      <c r="B81" s="36"/>
      <c r="C81" s="30" t="s">
        <v>92</v>
      </c>
      <c r="D81" s="37"/>
      <c r="E81" s="37"/>
      <c r="F81" s="37"/>
      <c r="G81" s="37"/>
      <c r="H81" s="37"/>
      <c r="I81" s="37"/>
      <c r="J81" s="37"/>
      <c r="K81" s="37"/>
      <c r="L81" s="114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6.5" customHeight="1">
      <c r="A82" s="35"/>
      <c r="B82" s="36"/>
      <c r="C82" s="37"/>
      <c r="D82" s="37"/>
      <c r="E82" s="340" t="str">
        <f>E11</f>
        <v>SO 02.1 - BC5 - Vodní tůně</v>
      </c>
      <c r="F82" s="374"/>
      <c r="G82" s="374"/>
      <c r="H82" s="374"/>
      <c r="I82" s="37"/>
      <c r="J82" s="37"/>
      <c r="K82" s="37"/>
      <c r="L82" s="114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14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2" customHeight="1">
      <c r="A84" s="35"/>
      <c r="B84" s="36"/>
      <c r="C84" s="30" t="s">
        <v>21</v>
      </c>
      <c r="D84" s="37"/>
      <c r="E84" s="37"/>
      <c r="F84" s="28" t="str">
        <f>F14</f>
        <v xml:space="preserve"> </v>
      </c>
      <c r="G84" s="37"/>
      <c r="H84" s="37"/>
      <c r="I84" s="30" t="s">
        <v>23</v>
      </c>
      <c r="J84" s="60" t="str">
        <f>IF(J14="","",J14)</f>
        <v>15. 4. 2022</v>
      </c>
      <c r="K84" s="37"/>
      <c r="L84" s="114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6.95" customHeight="1">
      <c r="A85" s="35"/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114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15.2" customHeight="1">
      <c r="A86" s="35"/>
      <c r="B86" s="36"/>
      <c r="C86" s="30" t="s">
        <v>25</v>
      </c>
      <c r="D86" s="37"/>
      <c r="E86" s="37"/>
      <c r="F86" s="28" t="str">
        <f>E17</f>
        <v xml:space="preserve"> </v>
      </c>
      <c r="G86" s="37"/>
      <c r="H86" s="37"/>
      <c r="I86" s="30" t="s">
        <v>31</v>
      </c>
      <c r="J86" s="33" t="str">
        <f>E23</f>
        <v xml:space="preserve"> </v>
      </c>
      <c r="K86" s="37"/>
      <c r="L86" s="114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2" customFormat="1" ht="15.2" customHeight="1">
      <c r="A87" s="35"/>
      <c r="B87" s="36"/>
      <c r="C87" s="30" t="s">
        <v>29</v>
      </c>
      <c r="D87" s="37"/>
      <c r="E87" s="37"/>
      <c r="F87" s="28" t="str">
        <f>IF(E20="","",E20)</f>
        <v>Vyplň údaj</v>
      </c>
      <c r="G87" s="37"/>
      <c r="H87" s="37"/>
      <c r="I87" s="30" t="s">
        <v>33</v>
      </c>
      <c r="J87" s="33" t="str">
        <f>E26</f>
        <v>VZD INVEST, s.r.o.</v>
      </c>
      <c r="K87" s="37"/>
      <c r="L87" s="114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5" s="2" customFormat="1" ht="10.3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114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5" s="11" customFormat="1" ht="29.25" customHeight="1">
      <c r="A89" s="152"/>
      <c r="B89" s="153"/>
      <c r="C89" s="154" t="s">
        <v>104</v>
      </c>
      <c r="D89" s="155" t="s">
        <v>56</v>
      </c>
      <c r="E89" s="155" t="s">
        <v>52</v>
      </c>
      <c r="F89" s="155" t="s">
        <v>53</v>
      </c>
      <c r="G89" s="155" t="s">
        <v>105</v>
      </c>
      <c r="H89" s="155" t="s">
        <v>106</v>
      </c>
      <c r="I89" s="155" t="s">
        <v>107</v>
      </c>
      <c r="J89" s="155" t="s">
        <v>96</v>
      </c>
      <c r="K89" s="156" t="s">
        <v>108</v>
      </c>
      <c r="L89" s="157"/>
      <c r="M89" s="69" t="s">
        <v>19</v>
      </c>
      <c r="N89" s="70" t="s">
        <v>41</v>
      </c>
      <c r="O89" s="70" t="s">
        <v>109</v>
      </c>
      <c r="P89" s="70" t="s">
        <v>110</v>
      </c>
      <c r="Q89" s="70" t="s">
        <v>111</v>
      </c>
      <c r="R89" s="70" t="s">
        <v>112</v>
      </c>
      <c r="S89" s="70" t="s">
        <v>113</v>
      </c>
      <c r="T89" s="71" t="s">
        <v>114</v>
      </c>
      <c r="U89" s="152"/>
      <c r="V89" s="152"/>
      <c r="W89" s="152"/>
      <c r="X89" s="152"/>
      <c r="Y89" s="152"/>
      <c r="Z89" s="152"/>
      <c r="AA89" s="152"/>
      <c r="AB89" s="152"/>
      <c r="AC89" s="152"/>
      <c r="AD89" s="152"/>
      <c r="AE89" s="152"/>
    </row>
    <row r="90" spans="1:65" s="2" customFormat="1" ht="22.9" customHeight="1">
      <c r="A90" s="35"/>
      <c r="B90" s="36"/>
      <c r="C90" s="76" t="s">
        <v>115</v>
      </c>
      <c r="D90" s="37"/>
      <c r="E90" s="37"/>
      <c r="F90" s="37"/>
      <c r="G90" s="37"/>
      <c r="H90" s="37"/>
      <c r="I90" s="37"/>
      <c r="J90" s="158">
        <f>BK90</f>
        <v>0</v>
      </c>
      <c r="K90" s="37"/>
      <c r="L90" s="40"/>
      <c r="M90" s="72"/>
      <c r="N90" s="159"/>
      <c r="O90" s="73"/>
      <c r="P90" s="160">
        <f>P91</f>
        <v>0</v>
      </c>
      <c r="Q90" s="73"/>
      <c r="R90" s="160">
        <f>R91</f>
        <v>135.0627264</v>
      </c>
      <c r="S90" s="73"/>
      <c r="T90" s="161">
        <f>T91</f>
        <v>7.5999999999999998E-2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8" t="s">
        <v>70</v>
      </c>
      <c r="AU90" s="18" t="s">
        <v>97</v>
      </c>
      <c r="BK90" s="162">
        <f>BK91</f>
        <v>0</v>
      </c>
    </row>
    <row r="91" spans="1:65" s="12" customFormat="1" ht="25.9" customHeight="1">
      <c r="B91" s="163"/>
      <c r="C91" s="164"/>
      <c r="D91" s="165" t="s">
        <v>70</v>
      </c>
      <c r="E91" s="166" t="s">
        <v>116</v>
      </c>
      <c r="F91" s="166" t="s">
        <v>117</v>
      </c>
      <c r="G91" s="164"/>
      <c r="H91" s="164"/>
      <c r="I91" s="167"/>
      <c r="J91" s="168">
        <f>BK91</f>
        <v>0</v>
      </c>
      <c r="K91" s="164"/>
      <c r="L91" s="169"/>
      <c r="M91" s="170"/>
      <c r="N91" s="171"/>
      <c r="O91" s="171"/>
      <c r="P91" s="172">
        <f>P92+P196+P211+P225</f>
        <v>0</v>
      </c>
      <c r="Q91" s="171"/>
      <c r="R91" s="172">
        <f>R92+R196+R211+R225</f>
        <v>135.0627264</v>
      </c>
      <c r="S91" s="171"/>
      <c r="T91" s="173">
        <f>T92+T196+T211+T225</f>
        <v>7.5999999999999998E-2</v>
      </c>
      <c r="AR91" s="174" t="s">
        <v>78</v>
      </c>
      <c r="AT91" s="175" t="s">
        <v>70</v>
      </c>
      <c r="AU91" s="175" t="s">
        <v>71</v>
      </c>
      <c r="AY91" s="174" t="s">
        <v>118</v>
      </c>
      <c r="BK91" s="176">
        <f>BK92+BK196+BK211+BK225</f>
        <v>0</v>
      </c>
    </row>
    <row r="92" spans="1:65" s="12" customFormat="1" ht="22.9" customHeight="1">
      <c r="B92" s="163"/>
      <c r="C92" s="164"/>
      <c r="D92" s="165" t="s">
        <v>70</v>
      </c>
      <c r="E92" s="177" t="s">
        <v>78</v>
      </c>
      <c r="F92" s="177" t="s">
        <v>119</v>
      </c>
      <c r="G92" s="164"/>
      <c r="H92" s="164"/>
      <c r="I92" s="167"/>
      <c r="J92" s="178">
        <f>BK92</f>
        <v>0</v>
      </c>
      <c r="K92" s="164"/>
      <c r="L92" s="169"/>
      <c r="M92" s="170"/>
      <c r="N92" s="171"/>
      <c r="O92" s="171"/>
      <c r="P92" s="172">
        <f>SUM(P93:P195)</f>
        <v>0</v>
      </c>
      <c r="Q92" s="171"/>
      <c r="R92" s="172">
        <f>SUM(R93:R195)</f>
        <v>1.6316999999999998E-2</v>
      </c>
      <c r="S92" s="171"/>
      <c r="T92" s="173">
        <f>SUM(T93:T195)</f>
        <v>0</v>
      </c>
      <c r="AR92" s="174" t="s">
        <v>78</v>
      </c>
      <c r="AT92" s="175" t="s">
        <v>70</v>
      </c>
      <c r="AU92" s="175" t="s">
        <v>78</v>
      </c>
      <c r="AY92" s="174" t="s">
        <v>118</v>
      </c>
      <c r="BK92" s="176">
        <f>SUM(BK93:BK195)</f>
        <v>0</v>
      </c>
    </row>
    <row r="93" spans="1:65" s="2" customFormat="1" ht="21.75" customHeight="1">
      <c r="A93" s="35"/>
      <c r="B93" s="36"/>
      <c r="C93" s="179" t="s">
        <v>78</v>
      </c>
      <c r="D93" s="179" t="s">
        <v>120</v>
      </c>
      <c r="E93" s="180" t="s">
        <v>121</v>
      </c>
      <c r="F93" s="181" t="s">
        <v>122</v>
      </c>
      <c r="G93" s="182" t="s">
        <v>123</v>
      </c>
      <c r="H93" s="183">
        <v>400</v>
      </c>
      <c r="I93" s="184"/>
      <c r="J93" s="185">
        <f>ROUND(I93*H93,2)</f>
        <v>0</v>
      </c>
      <c r="K93" s="181" t="s">
        <v>124</v>
      </c>
      <c r="L93" s="40"/>
      <c r="M93" s="186" t="s">
        <v>19</v>
      </c>
      <c r="N93" s="187" t="s">
        <v>42</v>
      </c>
      <c r="O93" s="65"/>
      <c r="P93" s="188">
        <f>O93*H93</f>
        <v>0</v>
      </c>
      <c r="Q93" s="188">
        <v>4.0792499999999999E-5</v>
      </c>
      <c r="R93" s="188">
        <f>Q93*H93</f>
        <v>1.6316999999999998E-2</v>
      </c>
      <c r="S93" s="188">
        <v>0</v>
      </c>
      <c r="T93" s="189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90" t="s">
        <v>125</v>
      </c>
      <c r="AT93" s="190" t="s">
        <v>120</v>
      </c>
      <c r="AU93" s="190" t="s">
        <v>80</v>
      </c>
      <c r="AY93" s="18" t="s">
        <v>118</v>
      </c>
      <c r="BE93" s="191">
        <f>IF(N93="základní",J93,0)</f>
        <v>0</v>
      </c>
      <c r="BF93" s="191">
        <f>IF(N93="snížená",J93,0)</f>
        <v>0</v>
      </c>
      <c r="BG93" s="191">
        <f>IF(N93="zákl. přenesená",J93,0)</f>
        <v>0</v>
      </c>
      <c r="BH93" s="191">
        <f>IF(N93="sníž. přenesená",J93,0)</f>
        <v>0</v>
      </c>
      <c r="BI93" s="191">
        <f>IF(N93="nulová",J93,0)</f>
        <v>0</v>
      </c>
      <c r="BJ93" s="18" t="s">
        <v>78</v>
      </c>
      <c r="BK93" s="191">
        <f>ROUND(I93*H93,2)</f>
        <v>0</v>
      </c>
      <c r="BL93" s="18" t="s">
        <v>125</v>
      </c>
      <c r="BM93" s="190" t="s">
        <v>126</v>
      </c>
    </row>
    <row r="94" spans="1:65" s="2" customFormat="1" ht="11.25">
      <c r="A94" s="35"/>
      <c r="B94" s="36"/>
      <c r="C94" s="37"/>
      <c r="D94" s="192" t="s">
        <v>127</v>
      </c>
      <c r="E94" s="37"/>
      <c r="F94" s="193" t="s">
        <v>128</v>
      </c>
      <c r="G94" s="37"/>
      <c r="H94" s="37"/>
      <c r="I94" s="194"/>
      <c r="J94" s="37"/>
      <c r="K94" s="37"/>
      <c r="L94" s="40"/>
      <c r="M94" s="195"/>
      <c r="N94" s="196"/>
      <c r="O94" s="65"/>
      <c r="P94" s="65"/>
      <c r="Q94" s="65"/>
      <c r="R94" s="65"/>
      <c r="S94" s="65"/>
      <c r="T94" s="66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8" t="s">
        <v>127</v>
      </c>
      <c r="AU94" s="18" t="s">
        <v>80</v>
      </c>
    </row>
    <row r="95" spans="1:65" s="13" customFormat="1" ht="11.25">
      <c r="B95" s="197"/>
      <c r="C95" s="198"/>
      <c r="D95" s="199" t="s">
        <v>129</v>
      </c>
      <c r="E95" s="200" t="s">
        <v>19</v>
      </c>
      <c r="F95" s="201" t="s">
        <v>130</v>
      </c>
      <c r="G95" s="198"/>
      <c r="H95" s="202">
        <v>400</v>
      </c>
      <c r="I95" s="203"/>
      <c r="J95" s="198"/>
      <c r="K95" s="198"/>
      <c r="L95" s="204"/>
      <c r="M95" s="205"/>
      <c r="N95" s="206"/>
      <c r="O95" s="206"/>
      <c r="P95" s="206"/>
      <c r="Q95" s="206"/>
      <c r="R95" s="206"/>
      <c r="S95" s="206"/>
      <c r="T95" s="207"/>
      <c r="AT95" s="208" t="s">
        <v>129</v>
      </c>
      <c r="AU95" s="208" t="s">
        <v>80</v>
      </c>
      <c r="AV95" s="13" t="s">
        <v>80</v>
      </c>
      <c r="AW95" s="13" t="s">
        <v>32</v>
      </c>
      <c r="AX95" s="13" t="s">
        <v>71</v>
      </c>
      <c r="AY95" s="208" t="s">
        <v>118</v>
      </c>
    </row>
    <row r="96" spans="1:65" s="14" customFormat="1" ht="11.25">
      <c r="B96" s="209"/>
      <c r="C96" s="210"/>
      <c r="D96" s="199" t="s">
        <v>129</v>
      </c>
      <c r="E96" s="211" t="s">
        <v>19</v>
      </c>
      <c r="F96" s="212" t="s">
        <v>131</v>
      </c>
      <c r="G96" s="210"/>
      <c r="H96" s="213">
        <v>400</v>
      </c>
      <c r="I96" s="214"/>
      <c r="J96" s="210"/>
      <c r="K96" s="210"/>
      <c r="L96" s="215"/>
      <c r="M96" s="216"/>
      <c r="N96" s="217"/>
      <c r="O96" s="217"/>
      <c r="P96" s="217"/>
      <c r="Q96" s="217"/>
      <c r="R96" s="217"/>
      <c r="S96" s="217"/>
      <c r="T96" s="218"/>
      <c r="AT96" s="219" t="s">
        <v>129</v>
      </c>
      <c r="AU96" s="219" t="s">
        <v>80</v>
      </c>
      <c r="AV96" s="14" t="s">
        <v>132</v>
      </c>
      <c r="AW96" s="14" t="s">
        <v>32</v>
      </c>
      <c r="AX96" s="14" t="s">
        <v>71</v>
      </c>
      <c r="AY96" s="219" t="s">
        <v>118</v>
      </c>
    </row>
    <row r="97" spans="1:65" s="15" customFormat="1" ht="11.25">
      <c r="B97" s="220"/>
      <c r="C97" s="221"/>
      <c r="D97" s="199" t="s">
        <v>129</v>
      </c>
      <c r="E97" s="222" t="s">
        <v>19</v>
      </c>
      <c r="F97" s="223" t="s">
        <v>133</v>
      </c>
      <c r="G97" s="221"/>
      <c r="H97" s="224">
        <v>400</v>
      </c>
      <c r="I97" s="225"/>
      <c r="J97" s="221"/>
      <c r="K97" s="221"/>
      <c r="L97" s="226"/>
      <c r="M97" s="227"/>
      <c r="N97" s="228"/>
      <c r="O97" s="228"/>
      <c r="P97" s="228"/>
      <c r="Q97" s="228"/>
      <c r="R97" s="228"/>
      <c r="S97" s="228"/>
      <c r="T97" s="229"/>
      <c r="AT97" s="230" t="s">
        <v>129</v>
      </c>
      <c r="AU97" s="230" t="s">
        <v>80</v>
      </c>
      <c r="AV97" s="15" t="s">
        <v>125</v>
      </c>
      <c r="AW97" s="15" t="s">
        <v>32</v>
      </c>
      <c r="AX97" s="15" t="s">
        <v>78</v>
      </c>
      <c r="AY97" s="230" t="s">
        <v>118</v>
      </c>
    </row>
    <row r="98" spans="1:65" s="2" customFormat="1" ht="24.2" customHeight="1">
      <c r="A98" s="35"/>
      <c r="B98" s="36"/>
      <c r="C98" s="179" t="s">
        <v>80</v>
      </c>
      <c r="D98" s="179" t="s">
        <v>120</v>
      </c>
      <c r="E98" s="180" t="s">
        <v>134</v>
      </c>
      <c r="F98" s="181" t="s">
        <v>135</v>
      </c>
      <c r="G98" s="182" t="s">
        <v>136</v>
      </c>
      <c r="H98" s="183">
        <v>50</v>
      </c>
      <c r="I98" s="184"/>
      <c r="J98" s="185">
        <f>ROUND(I98*H98,2)</f>
        <v>0</v>
      </c>
      <c r="K98" s="181" t="s">
        <v>124</v>
      </c>
      <c r="L98" s="40"/>
      <c r="M98" s="186" t="s">
        <v>19</v>
      </c>
      <c r="N98" s="187" t="s">
        <v>42</v>
      </c>
      <c r="O98" s="65"/>
      <c r="P98" s="188">
        <f>O98*H98</f>
        <v>0</v>
      </c>
      <c r="Q98" s="188">
        <v>0</v>
      </c>
      <c r="R98" s="188">
        <f>Q98*H98</f>
        <v>0</v>
      </c>
      <c r="S98" s="188">
        <v>0</v>
      </c>
      <c r="T98" s="189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90" t="s">
        <v>125</v>
      </c>
      <c r="AT98" s="190" t="s">
        <v>120</v>
      </c>
      <c r="AU98" s="190" t="s">
        <v>80</v>
      </c>
      <c r="AY98" s="18" t="s">
        <v>118</v>
      </c>
      <c r="BE98" s="191">
        <f>IF(N98="základní",J98,0)</f>
        <v>0</v>
      </c>
      <c r="BF98" s="191">
        <f>IF(N98="snížená",J98,0)</f>
        <v>0</v>
      </c>
      <c r="BG98" s="191">
        <f>IF(N98="zákl. přenesená",J98,0)</f>
        <v>0</v>
      </c>
      <c r="BH98" s="191">
        <f>IF(N98="sníž. přenesená",J98,0)</f>
        <v>0</v>
      </c>
      <c r="BI98" s="191">
        <f>IF(N98="nulová",J98,0)</f>
        <v>0</v>
      </c>
      <c r="BJ98" s="18" t="s">
        <v>78</v>
      </c>
      <c r="BK98" s="191">
        <f>ROUND(I98*H98,2)</f>
        <v>0</v>
      </c>
      <c r="BL98" s="18" t="s">
        <v>125</v>
      </c>
      <c r="BM98" s="190" t="s">
        <v>137</v>
      </c>
    </row>
    <row r="99" spans="1:65" s="2" customFormat="1" ht="11.25">
      <c r="A99" s="35"/>
      <c r="B99" s="36"/>
      <c r="C99" s="37"/>
      <c r="D99" s="192" t="s">
        <v>127</v>
      </c>
      <c r="E99" s="37"/>
      <c r="F99" s="193" t="s">
        <v>138</v>
      </c>
      <c r="G99" s="37"/>
      <c r="H99" s="37"/>
      <c r="I99" s="194"/>
      <c r="J99" s="37"/>
      <c r="K99" s="37"/>
      <c r="L99" s="40"/>
      <c r="M99" s="195"/>
      <c r="N99" s="196"/>
      <c r="O99" s="65"/>
      <c r="P99" s="65"/>
      <c r="Q99" s="65"/>
      <c r="R99" s="65"/>
      <c r="S99" s="65"/>
      <c r="T99" s="66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8" t="s">
        <v>127</v>
      </c>
      <c r="AU99" s="18" t="s">
        <v>80</v>
      </c>
    </row>
    <row r="100" spans="1:65" s="13" customFormat="1" ht="11.25">
      <c r="B100" s="197"/>
      <c r="C100" s="198"/>
      <c r="D100" s="199" t="s">
        <v>129</v>
      </c>
      <c r="E100" s="200" t="s">
        <v>19</v>
      </c>
      <c r="F100" s="201" t="s">
        <v>139</v>
      </c>
      <c r="G100" s="198"/>
      <c r="H100" s="202">
        <v>50</v>
      </c>
      <c r="I100" s="203"/>
      <c r="J100" s="198"/>
      <c r="K100" s="198"/>
      <c r="L100" s="204"/>
      <c r="M100" s="205"/>
      <c r="N100" s="206"/>
      <c r="O100" s="206"/>
      <c r="P100" s="206"/>
      <c r="Q100" s="206"/>
      <c r="R100" s="206"/>
      <c r="S100" s="206"/>
      <c r="T100" s="207"/>
      <c r="AT100" s="208" t="s">
        <v>129</v>
      </c>
      <c r="AU100" s="208" t="s">
        <v>80</v>
      </c>
      <c r="AV100" s="13" t="s">
        <v>80</v>
      </c>
      <c r="AW100" s="13" t="s">
        <v>32</v>
      </c>
      <c r="AX100" s="13" t="s">
        <v>71</v>
      </c>
      <c r="AY100" s="208" t="s">
        <v>118</v>
      </c>
    </row>
    <row r="101" spans="1:65" s="15" customFormat="1" ht="11.25">
      <c r="B101" s="220"/>
      <c r="C101" s="221"/>
      <c r="D101" s="199" t="s">
        <v>129</v>
      </c>
      <c r="E101" s="222" t="s">
        <v>19</v>
      </c>
      <c r="F101" s="223" t="s">
        <v>133</v>
      </c>
      <c r="G101" s="221"/>
      <c r="H101" s="224">
        <v>50</v>
      </c>
      <c r="I101" s="225"/>
      <c r="J101" s="221"/>
      <c r="K101" s="221"/>
      <c r="L101" s="226"/>
      <c r="M101" s="227"/>
      <c r="N101" s="228"/>
      <c r="O101" s="228"/>
      <c r="P101" s="228"/>
      <c r="Q101" s="228"/>
      <c r="R101" s="228"/>
      <c r="S101" s="228"/>
      <c r="T101" s="229"/>
      <c r="AT101" s="230" t="s">
        <v>129</v>
      </c>
      <c r="AU101" s="230" t="s">
        <v>80</v>
      </c>
      <c r="AV101" s="15" t="s">
        <v>125</v>
      </c>
      <c r="AW101" s="15" t="s">
        <v>32</v>
      </c>
      <c r="AX101" s="15" t="s">
        <v>78</v>
      </c>
      <c r="AY101" s="230" t="s">
        <v>118</v>
      </c>
    </row>
    <row r="102" spans="1:65" s="2" customFormat="1" ht="16.5" customHeight="1">
      <c r="A102" s="35"/>
      <c r="B102" s="36"/>
      <c r="C102" s="179" t="s">
        <v>132</v>
      </c>
      <c r="D102" s="179" t="s">
        <v>120</v>
      </c>
      <c r="E102" s="180" t="s">
        <v>140</v>
      </c>
      <c r="F102" s="181" t="s">
        <v>141</v>
      </c>
      <c r="G102" s="182" t="s">
        <v>142</v>
      </c>
      <c r="H102" s="183">
        <v>5120</v>
      </c>
      <c r="I102" s="184"/>
      <c r="J102" s="185">
        <f>ROUND(I102*H102,2)</f>
        <v>0</v>
      </c>
      <c r="K102" s="181" t="s">
        <v>124</v>
      </c>
      <c r="L102" s="40"/>
      <c r="M102" s="186" t="s">
        <v>19</v>
      </c>
      <c r="N102" s="187" t="s">
        <v>42</v>
      </c>
      <c r="O102" s="65"/>
      <c r="P102" s="188">
        <f>O102*H102</f>
        <v>0</v>
      </c>
      <c r="Q102" s="188">
        <v>0</v>
      </c>
      <c r="R102" s="188">
        <f>Q102*H102</f>
        <v>0</v>
      </c>
      <c r="S102" s="188">
        <v>0</v>
      </c>
      <c r="T102" s="189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90" t="s">
        <v>125</v>
      </c>
      <c r="AT102" s="190" t="s">
        <v>120</v>
      </c>
      <c r="AU102" s="190" t="s">
        <v>80</v>
      </c>
      <c r="AY102" s="18" t="s">
        <v>118</v>
      </c>
      <c r="BE102" s="191">
        <f>IF(N102="základní",J102,0)</f>
        <v>0</v>
      </c>
      <c r="BF102" s="191">
        <f>IF(N102="snížená",J102,0)</f>
        <v>0</v>
      </c>
      <c r="BG102" s="191">
        <f>IF(N102="zákl. přenesená",J102,0)</f>
        <v>0</v>
      </c>
      <c r="BH102" s="191">
        <f>IF(N102="sníž. přenesená",J102,0)</f>
        <v>0</v>
      </c>
      <c r="BI102" s="191">
        <f>IF(N102="nulová",J102,0)</f>
        <v>0</v>
      </c>
      <c r="BJ102" s="18" t="s">
        <v>78</v>
      </c>
      <c r="BK102" s="191">
        <f>ROUND(I102*H102,2)</f>
        <v>0</v>
      </c>
      <c r="BL102" s="18" t="s">
        <v>125</v>
      </c>
      <c r="BM102" s="190" t="s">
        <v>143</v>
      </c>
    </row>
    <row r="103" spans="1:65" s="2" customFormat="1" ht="11.25">
      <c r="A103" s="35"/>
      <c r="B103" s="36"/>
      <c r="C103" s="37"/>
      <c r="D103" s="192" t="s">
        <v>127</v>
      </c>
      <c r="E103" s="37"/>
      <c r="F103" s="193" t="s">
        <v>144</v>
      </c>
      <c r="G103" s="37"/>
      <c r="H103" s="37"/>
      <c r="I103" s="194"/>
      <c r="J103" s="37"/>
      <c r="K103" s="37"/>
      <c r="L103" s="40"/>
      <c r="M103" s="195"/>
      <c r="N103" s="196"/>
      <c r="O103" s="65"/>
      <c r="P103" s="65"/>
      <c r="Q103" s="65"/>
      <c r="R103" s="65"/>
      <c r="S103" s="65"/>
      <c r="T103" s="66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8" t="s">
        <v>127</v>
      </c>
      <c r="AU103" s="18" t="s">
        <v>80</v>
      </c>
    </row>
    <row r="104" spans="1:65" s="13" customFormat="1" ht="11.25">
      <c r="B104" s="197"/>
      <c r="C104" s="198"/>
      <c r="D104" s="199" t="s">
        <v>129</v>
      </c>
      <c r="E104" s="200" t="s">
        <v>19</v>
      </c>
      <c r="F104" s="201" t="s">
        <v>145</v>
      </c>
      <c r="G104" s="198"/>
      <c r="H104" s="202">
        <v>1600</v>
      </c>
      <c r="I104" s="203"/>
      <c r="J104" s="198"/>
      <c r="K104" s="198"/>
      <c r="L104" s="204"/>
      <c r="M104" s="205"/>
      <c r="N104" s="206"/>
      <c r="O104" s="206"/>
      <c r="P104" s="206"/>
      <c r="Q104" s="206"/>
      <c r="R104" s="206"/>
      <c r="S104" s="206"/>
      <c r="T104" s="207"/>
      <c r="AT104" s="208" t="s">
        <v>129</v>
      </c>
      <c r="AU104" s="208" t="s">
        <v>80</v>
      </c>
      <c r="AV104" s="13" t="s">
        <v>80</v>
      </c>
      <c r="AW104" s="13" t="s">
        <v>32</v>
      </c>
      <c r="AX104" s="13" t="s">
        <v>71</v>
      </c>
      <c r="AY104" s="208" t="s">
        <v>118</v>
      </c>
    </row>
    <row r="105" spans="1:65" s="14" customFormat="1" ht="11.25">
      <c r="B105" s="209"/>
      <c r="C105" s="210"/>
      <c r="D105" s="199" t="s">
        <v>129</v>
      </c>
      <c r="E105" s="211" t="s">
        <v>19</v>
      </c>
      <c r="F105" s="212" t="s">
        <v>146</v>
      </c>
      <c r="G105" s="210"/>
      <c r="H105" s="213">
        <v>1600</v>
      </c>
      <c r="I105" s="214"/>
      <c r="J105" s="210"/>
      <c r="K105" s="210"/>
      <c r="L105" s="215"/>
      <c r="M105" s="216"/>
      <c r="N105" s="217"/>
      <c r="O105" s="217"/>
      <c r="P105" s="217"/>
      <c r="Q105" s="217"/>
      <c r="R105" s="217"/>
      <c r="S105" s="217"/>
      <c r="T105" s="218"/>
      <c r="AT105" s="219" t="s">
        <v>129</v>
      </c>
      <c r="AU105" s="219" t="s">
        <v>80</v>
      </c>
      <c r="AV105" s="14" t="s">
        <v>132</v>
      </c>
      <c r="AW105" s="14" t="s">
        <v>32</v>
      </c>
      <c r="AX105" s="14" t="s">
        <v>71</v>
      </c>
      <c r="AY105" s="219" t="s">
        <v>118</v>
      </c>
    </row>
    <row r="106" spans="1:65" s="13" customFormat="1" ht="11.25">
      <c r="B106" s="197"/>
      <c r="C106" s="198"/>
      <c r="D106" s="199" t="s">
        <v>129</v>
      </c>
      <c r="E106" s="200" t="s">
        <v>19</v>
      </c>
      <c r="F106" s="201" t="s">
        <v>147</v>
      </c>
      <c r="G106" s="198"/>
      <c r="H106" s="202">
        <v>3200</v>
      </c>
      <c r="I106" s="203"/>
      <c r="J106" s="198"/>
      <c r="K106" s="198"/>
      <c r="L106" s="204"/>
      <c r="M106" s="205"/>
      <c r="N106" s="206"/>
      <c r="O106" s="206"/>
      <c r="P106" s="206"/>
      <c r="Q106" s="206"/>
      <c r="R106" s="206"/>
      <c r="S106" s="206"/>
      <c r="T106" s="207"/>
      <c r="AT106" s="208" t="s">
        <v>129</v>
      </c>
      <c r="AU106" s="208" t="s">
        <v>80</v>
      </c>
      <c r="AV106" s="13" t="s">
        <v>80</v>
      </c>
      <c r="AW106" s="13" t="s">
        <v>32</v>
      </c>
      <c r="AX106" s="13" t="s">
        <v>71</v>
      </c>
      <c r="AY106" s="208" t="s">
        <v>118</v>
      </c>
    </row>
    <row r="107" spans="1:65" s="14" customFormat="1" ht="11.25">
      <c r="B107" s="209"/>
      <c r="C107" s="210"/>
      <c r="D107" s="199" t="s">
        <v>129</v>
      </c>
      <c r="E107" s="211" t="s">
        <v>19</v>
      </c>
      <c r="F107" s="212" t="s">
        <v>148</v>
      </c>
      <c r="G107" s="210"/>
      <c r="H107" s="213">
        <v>3200</v>
      </c>
      <c r="I107" s="214"/>
      <c r="J107" s="210"/>
      <c r="K107" s="210"/>
      <c r="L107" s="215"/>
      <c r="M107" s="216"/>
      <c r="N107" s="217"/>
      <c r="O107" s="217"/>
      <c r="P107" s="217"/>
      <c r="Q107" s="217"/>
      <c r="R107" s="217"/>
      <c r="S107" s="217"/>
      <c r="T107" s="218"/>
      <c r="AT107" s="219" t="s">
        <v>129</v>
      </c>
      <c r="AU107" s="219" t="s">
        <v>80</v>
      </c>
      <c r="AV107" s="14" t="s">
        <v>132</v>
      </c>
      <c r="AW107" s="14" t="s">
        <v>32</v>
      </c>
      <c r="AX107" s="14" t="s">
        <v>71</v>
      </c>
      <c r="AY107" s="219" t="s">
        <v>118</v>
      </c>
    </row>
    <row r="108" spans="1:65" s="13" customFormat="1" ht="11.25">
      <c r="B108" s="197"/>
      <c r="C108" s="198"/>
      <c r="D108" s="199" t="s">
        <v>129</v>
      </c>
      <c r="E108" s="200" t="s">
        <v>19</v>
      </c>
      <c r="F108" s="201" t="s">
        <v>149</v>
      </c>
      <c r="G108" s="198"/>
      <c r="H108" s="202">
        <v>320</v>
      </c>
      <c r="I108" s="203"/>
      <c r="J108" s="198"/>
      <c r="K108" s="198"/>
      <c r="L108" s="204"/>
      <c r="M108" s="205"/>
      <c r="N108" s="206"/>
      <c r="O108" s="206"/>
      <c r="P108" s="206"/>
      <c r="Q108" s="206"/>
      <c r="R108" s="206"/>
      <c r="S108" s="206"/>
      <c r="T108" s="207"/>
      <c r="AT108" s="208" t="s">
        <v>129</v>
      </c>
      <c r="AU108" s="208" t="s">
        <v>80</v>
      </c>
      <c r="AV108" s="13" t="s">
        <v>80</v>
      </c>
      <c r="AW108" s="13" t="s">
        <v>32</v>
      </c>
      <c r="AX108" s="13" t="s">
        <v>71</v>
      </c>
      <c r="AY108" s="208" t="s">
        <v>118</v>
      </c>
    </row>
    <row r="109" spans="1:65" s="14" customFormat="1" ht="11.25">
      <c r="B109" s="209"/>
      <c r="C109" s="210"/>
      <c r="D109" s="199" t="s">
        <v>129</v>
      </c>
      <c r="E109" s="211" t="s">
        <v>19</v>
      </c>
      <c r="F109" s="212" t="s">
        <v>150</v>
      </c>
      <c r="G109" s="210"/>
      <c r="H109" s="213">
        <v>320</v>
      </c>
      <c r="I109" s="214"/>
      <c r="J109" s="210"/>
      <c r="K109" s="210"/>
      <c r="L109" s="215"/>
      <c r="M109" s="216"/>
      <c r="N109" s="217"/>
      <c r="O109" s="217"/>
      <c r="P109" s="217"/>
      <c r="Q109" s="217"/>
      <c r="R109" s="217"/>
      <c r="S109" s="217"/>
      <c r="T109" s="218"/>
      <c r="AT109" s="219" t="s">
        <v>129</v>
      </c>
      <c r="AU109" s="219" t="s">
        <v>80</v>
      </c>
      <c r="AV109" s="14" t="s">
        <v>132</v>
      </c>
      <c r="AW109" s="14" t="s">
        <v>32</v>
      </c>
      <c r="AX109" s="14" t="s">
        <v>71</v>
      </c>
      <c r="AY109" s="219" t="s">
        <v>118</v>
      </c>
    </row>
    <row r="110" spans="1:65" s="15" customFormat="1" ht="11.25">
      <c r="B110" s="220"/>
      <c r="C110" s="221"/>
      <c r="D110" s="199" t="s">
        <v>129</v>
      </c>
      <c r="E110" s="222" t="s">
        <v>19</v>
      </c>
      <c r="F110" s="223" t="s">
        <v>133</v>
      </c>
      <c r="G110" s="221"/>
      <c r="H110" s="224">
        <v>5120</v>
      </c>
      <c r="I110" s="225"/>
      <c r="J110" s="221"/>
      <c r="K110" s="221"/>
      <c r="L110" s="226"/>
      <c r="M110" s="227"/>
      <c r="N110" s="228"/>
      <c r="O110" s="228"/>
      <c r="P110" s="228"/>
      <c r="Q110" s="228"/>
      <c r="R110" s="228"/>
      <c r="S110" s="228"/>
      <c r="T110" s="229"/>
      <c r="AT110" s="230" t="s">
        <v>129</v>
      </c>
      <c r="AU110" s="230" t="s">
        <v>80</v>
      </c>
      <c r="AV110" s="15" t="s">
        <v>125</v>
      </c>
      <c r="AW110" s="15" t="s">
        <v>32</v>
      </c>
      <c r="AX110" s="15" t="s">
        <v>78</v>
      </c>
      <c r="AY110" s="230" t="s">
        <v>118</v>
      </c>
    </row>
    <row r="111" spans="1:65" s="2" customFormat="1" ht="24.2" customHeight="1">
      <c r="A111" s="35"/>
      <c r="B111" s="36"/>
      <c r="C111" s="179" t="s">
        <v>125</v>
      </c>
      <c r="D111" s="179" t="s">
        <v>120</v>
      </c>
      <c r="E111" s="180" t="s">
        <v>151</v>
      </c>
      <c r="F111" s="181" t="s">
        <v>152</v>
      </c>
      <c r="G111" s="182" t="s">
        <v>153</v>
      </c>
      <c r="H111" s="183">
        <v>5520</v>
      </c>
      <c r="I111" s="184"/>
      <c r="J111" s="185">
        <f>ROUND(I111*H111,2)</f>
        <v>0</v>
      </c>
      <c r="K111" s="181" t="s">
        <v>124</v>
      </c>
      <c r="L111" s="40"/>
      <c r="M111" s="186" t="s">
        <v>19</v>
      </c>
      <c r="N111" s="187" t="s">
        <v>42</v>
      </c>
      <c r="O111" s="65"/>
      <c r="P111" s="188">
        <f>O111*H111</f>
        <v>0</v>
      </c>
      <c r="Q111" s="188">
        <v>0</v>
      </c>
      <c r="R111" s="188">
        <f>Q111*H111</f>
        <v>0</v>
      </c>
      <c r="S111" s="188">
        <v>0</v>
      </c>
      <c r="T111" s="189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90" t="s">
        <v>125</v>
      </c>
      <c r="AT111" s="190" t="s">
        <v>120</v>
      </c>
      <c r="AU111" s="190" t="s">
        <v>80</v>
      </c>
      <c r="AY111" s="18" t="s">
        <v>118</v>
      </c>
      <c r="BE111" s="191">
        <f>IF(N111="základní",J111,0)</f>
        <v>0</v>
      </c>
      <c r="BF111" s="191">
        <f>IF(N111="snížená",J111,0)</f>
        <v>0</v>
      </c>
      <c r="BG111" s="191">
        <f>IF(N111="zákl. přenesená",J111,0)</f>
        <v>0</v>
      </c>
      <c r="BH111" s="191">
        <f>IF(N111="sníž. přenesená",J111,0)</f>
        <v>0</v>
      </c>
      <c r="BI111" s="191">
        <f>IF(N111="nulová",J111,0)</f>
        <v>0</v>
      </c>
      <c r="BJ111" s="18" t="s">
        <v>78</v>
      </c>
      <c r="BK111" s="191">
        <f>ROUND(I111*H111,2)</f>
        <v>0</v>
      </c>
      <c r="BL111" s="18" t="s">
        <v>125</v>
      </c>
      <c r="BM111" s="190" t="s">
        <v>154</v>
      </c>
    </row>
    <row r="112" spans="1:65" s="2" customFormat="1" ht="11.25">
      <c r="A112" s="35"/>
      <c r="B112" s="36"/>
      <c r="C112" s="37"/>
      <c r="D112" s="192" t="s">
        <v>127</v>
      </c>
      <c r="E112" s="37"/>
      <c r="F112" s="193" t="s">
        <v>155</v>
      </c>
      <c r="G112" s="37"/>
      <c r="H112" s="37"/>
      <c r="I112" s="194"/>
      <c r="J112" s="37"/>
      <c r="K112" s="37"/>
      <c r="L112" s="40"/>
      <c r="M112" s="195"/>
      <c r="N112" s="196"/>
      <c r="O112" s="65"/>
      <c r="P112" s="65"/>
      <c r="Q112" s="65"/>
      <c r="R112" s="65"/>
      <c r="S112" s="65"/>
      <c r="T112" s="66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8" t="s">
        <v>127</v>
      </c>
      <c r="AU112" s="18" t="s">
        <v>80</v>
      </c>
    </row>
    <row r="113" spans="1:65" s="13" customFormat="1" ht="11.25">
      <c r="B113" s="197"/>
      <c r="C113" s="198"/>
      <c r="D113" s="199" t="s">
        <v>129</v>
      </c>
      <c r="E113" s="200" t="s">
        <v>19</v>
      </c>
      <c r="F113" s="201" t="s">
        <v>156</v>
      </c>
      <c r="G113" s="198"/>
      <c r="H113" s="202">
        <v>1500</v>
      </c>
      <c r="I113" s="203"/>
      <c r="J113" s="198"/>
      <c r="K113" s="198"/>
      <c r="L113" s="204"/>
      <c r="M113" s="205"/>
      <c r="N113" s="206"/>
      <c r="O113" s="206"/>
      <c r="P113" s="206"/>
      <c r="Q113" s="206"/>
      <c r="R113" s="206"/>
      <c r="S113" s="206"/>
      <c r="T113" s="207"/>
      <c r="AT113" s="208" t="s">
        <v>129</v>
      </c>
      <c r="AU113" s="208" t="s">
        <v>80</v>
      </c>
      <c r="AV113" s="13" t="s">
        <v>80</v>
      </c>
      <c r="AW113" s="13" t="s">
        <v>32</v>
      </c>
      <c r="AX113" s="13" t="s">
        <v>71</v>
      </c>
      <c r="AY113" s="208" t="s">
        <v>118</v>
      </c>
    </row>
    <row r="114" spans="1:65" s="14" customFormat="1" ht="11.25">
      <c r="B114" s="209"/>
      <c r="C114" s="210"/>
      <c r="D114" s="199" t="s">
        <v>129</v>
      </c>
      <c r="E114" s="211" t="s">
        <v>19</v>
      </c>
      <c r="F114" s="212" t="s">
        <v>157</v>
      </c>
      <c r="G114" s="210"/>
      <c r="H114" s="213">
        <v>1500</v>
      </c>
      <c r="I114" s="214"/>
      <c r="J114" s="210"/>
      <c r="K114" s="210"/>
      <c r="L114" s="215"/>
      <c r="M114" s="216"/>
      <c r="N114" s="217"/>
      <c r="O114" s="217"/>
      <c r="P114" s="217"/>
      <c r="Q114" s="217"/>
      <c r="R114" s="217"/>
      <c r="S114" s="217"/>
      <c r="T114" s="218"/>
      <c r="AT114" s="219" t="s">
        <v>129</v>
      </c>
      <c r="AU114" s="219" t="s">
        <v>80</v>
      </c>
      <c r="AV114" s="14" t="s">
        <v>132</v>
      </c>
      <c r="AW114" s="14" t="s">
        <v>32</v>
      </c>
      <c r="AX114" s="14" t="s">
        <v>71</v>
      </c>
      <c r="AY114" s="219" t="s">
        <v>118</v>
      </c>
    </row>
    <row r="115" spans="1:65" s="13" customFormat="1" ht="11.25">
      <c r="B115" s="197"/>
      <c r="C115" s="198"/>
      <c r="D115" s="199" t="s">
        <v>129</v>
      </c>
      <c r="E115" s="200" t="s">
        <v>19</v>
      </c>
      <c r="F115" s="201" t="s">
        <v>158</v>
      </c>
      <c r="G115" s="198"/>
      <c r="H115" s="202">
        <v>3930</v>
      </c>
      <c r="I115" s="203"/>
      <c r="J115" s="198"/>
      <c r="K115" s="198"/>
      <c r="L115" s="204"/>
      <c r="M115" s="205"/>
      <c r="N115" s="206"/>
      <c r="O115" s="206"/>
      <c r="P115" s="206"/>
      <c r="Q115" s="206"/>
      <c r="R115" s="206"/>
      <c r="S115" s="206"/>
      <c r="T115" s="207"/>
      <c r="AT115" s="208" t="s">
        <v>129</v>
      </c>
      <c r="AU115" s="208" t="s">
        <v>80</v>
      </c>
      <c r="AV115" s="13" t="s">
        <v>80</v>
      </c>
      <c r="AW115" s="13" t="s">
        <v>32</v>
      </c>
      <c r="AX115" s="13" t="s">
        <v>71</v>
      </c>
      <c r="AY115" s="208" t="s">
        <v>118</v>
      </c>
    </row>
    <row r="116" spans="1:65" s="14" customFormat="1" ht="11.25">
      <c r="B116" s="209"/>
      <c r="C116" s="210"/>
      <c r="D116" s="199" t="s">
        <v>129</v>
      </c>
      <c r="E116" s="211" t="s">
        <v>19</v>
      </c>
      <c r="F116" s="212" t="s">
        <v>159</v>
      </c>
      <c r="G116" s="210"/>
      <c r="H116" s="213">
        <v>3930</v>
      </c>
      <c r="I116" s="214"/>
      <c r="J116" s="210"/>
      <c r="K116" s="210"/>
      <c r="L116" s="215"/>
      <c r="M116" s="216"/>
      <c r="N116" s="217"/>
      <c r="O116" s="217"/>
      <c r="P116" s="217"/>
      <c r="Q116" s="217"/>
      <c r="R116" s="217"/>
      <c r="S116" s="217"/>
      <c r="T116" s="218"/>
      <c r="AT116" s="219" t="s">
        <v>129</v>
      </c>
      <c r="AU116" s="219" t="s">
        <v>80</v>
      </c>
      <c r="AV116" s="14" t="s">
        <v>132</v>
      </c>
      <c r="AW116" s="14" t="s">
        <v>32</v>
      </c>
      <c r="AX116" s="14" t="s">
        <v>71</v>
      </c>
      <c r="AY116" s="219" t="s">
        <v>118</v>
      </c>
    </row>
    <row r="117" spans="1:65" s="13" customFormat="1" ht="11.25">
      <c r="B117" s="197"/>
      <c r="C117" s="198"/>
      <c r="D117" s="199" t="s">
        <v>129</v>
      </c>
      <c r="E117" s="200" t="s">
        <v>19</v>
      </c>
      <c r="F117" s="201" t="s">
        <v>160</v>
      </c>
      <c r="G117" s="198"/>
      <c r="H117" s="202">
        <v>90</v>
      </c>
      <c r="I117" s="203"/>
      <c r="J117" s="198"/>
      <c r="K117" s="198"/>
      <c r="L117" s="204"/>
      <c r="M117" s="205"/>
      <c r="N117" s="206"/>
      <c r="O117" s="206"/>
      <c r="P117" s="206"/>
      <c r="Q117" s="206"/>
      <c r="R117" s="206"/>
      <c r="S117" s="206"/>
      <c r="T117" s="207"/>
      <c r="AT117" s="208" t="s">
        <v>129</v>
      </c>
      <c r="AU117" s="208" t="s">
        <v>80</v>
      </c>
      <c r="AV117" s="13" t="s">
        <v>80</v>
      </c>
      <c r="AW117" s="13" t="s">
        <v>32</v>
      </c>
      <c r="AX117" s="13" t="s">
        <v>71</v>
      </c>
      <c r="AY117" s="208" t="s">
        <v>118</v>
      </c>
    </row>
    <row r="118" spans="1:65" s="14" customFormat="1" ht="11.25">
      <c r="B118" s="209"/>
      <c r="C118" s="210"/>
      <c r="D118" s="199" t="s">
        <v>129</v>
      </c>
      <c r="E118" s="211" t="s">
        <v>19</v>
      </c>
      <c r="F118" s="212" t="s">
        <v>161</v>
      </c>
      <c r="G118" s="210"/>
      <c r="H118" s="213">
        <v>90</v>
      </c>
      <c r="I118" s="214"/>
      <c r="J118" s="210"/>
      <c r="K118" s="210"/>
      <c r="L118" s="215"/>
      <c r="M118" s="216"/>
      <c r="N118" s="217"/>
      <c r="O118" s="217"/>
      <c r="P118" s="217"/>
      <c r="Q118" s="217"/>
      <c r="R118" s="217"/>
      <c r="S118" s="217"/>
      <c r="T118" s="218"/>
      <c r="AT118" s="219" t="s">
        <v>129</v>
      </c>
      <c r="AU118" s="219" t="s">
        <v>80</v>
      </c>
      <c r="AV118" s="14" t="s">
        <v>132</v>
      </c>
      <c r="AW118" s="14" t="s">
        <v>32</v>
      </c>
      <c r="AX118" s="14" t="s">
        <v>71</v>
      </c>
      <c r="AY118" s="219" t="s">
        <v>118</v>
      </c>
    </row>
    <row r="119" spans="1:65" s="15" customFormat="1" ht="11.25">
      <c r="B119" s="220"/>
      <c r="C119" s="221"/>
      <c r="D119" s="199" t="s">
        <v>129</v>
      </c>
      <c r="E119" s="222" t="s">
        <v>19</v>
      </c>
      <c r="F119" s="223" t="s">
        <v>133</v>
      </c>
      <c r="G119" s="221"/>
      <c r="H119" s="224">
        <v>5520</v>
      </c>
      <c r="I119" s="225"/>
      <c r="J119" s="221"/>
      <c r="K119" s="221"/>
      <c r="L119" s="226"/>
      <c r="M119" s="227"/>
      <c r="N119" s="228"/>
      <c r="O119" s="228"/>
      <c r="P119" s="228"/>
      <c r="Q119" s="228"/>
      <c r="R119" s="228"/>
      <c r="S119" s="228"/>
      <c r="T119" s="229"/>
      <c r="AT119" s="230" t="s">
        <v>129</v>
      </c>
      <c r="AU119" s="230" t="s">
        <v>80</v>
      </c>
      <c r="AV119" s="15" t="s">
        <v>125</v>
      </c>
      <c r="AW119" s="15" t="s">
        <v>32</v>
      </c>
      <c r="AX119" s="15" t="s">
        <v>78</v>
      </c>
      <c r="AY119" s="230" t="s">
        <v>118</v>
      </c>
    </row>
    <row r="120" spans="1:65" s="2" customFormat="1" ht="24.2" customHeight="1">
      <c r="A120" s="35"/>
      <c r="B120" s="36"/>
      <c r="C120" s="179" t="s">
        <v>162</v>
      </c>
      <c r="D120" s="179" t="s">
        <v>120</v>
      </c>
      <c r="E120" s="180" t="s">
        <v>163</v>
      </c>
      <c r="F120" s="181" t="s">
        <v>164</v>
      </c>
      <c r="G120" s="182" t="s">
        <v>153</v>
      </c>
      <c r="H120" s="183">
        <v>720</v>
      </c>
      <c r="I120" s="184"/>
      <c r="J120" s="185">
        <f>ROUND(I120*H120,2)</f>
        <v>0</v>
      </c>
      <c r="K120" s="181" t="s">
        <v>124</v>
      </c>
      <c r="L120" s="40"/>
      <c r="M120" s="186" t="s">
        <v>19</v>
      </c>
      <c r="N120" s="187" t="s">
        <v>42</v>
      </c>
      <c r="O120" s="65"/>
      <c r="P120" s="188">
        <f>O120*H120</f>
        <v>0</v>
      </c>
      <c r="Q120" s="188">
        <v>0</v>
      </c>
      <c r="R120" s="188">
        <f>Q120*H120</f>
        <v>0</v>
      </c>
      <c r="S120" s="188">
        <v>0</v>
      </c>
      <c r="T120" s="189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190" t="s">
        <v>125</v>
      </c>
      <c r="AT120" s="190" t="s">
        <v>120</v>
      </c>
      <c r="AU120" s="190" t="s">
        <v>80</v>
      </c>
      <c r="AY120" s="18" t="s">
        <v>118</v>
      </c>
      <c r="BE120" s="191">
        <f>IF(N120="základní",J120,0)</f>
        <v>0</v>
      </c>
      <c r="BF120" s="191">
        <f>IF(N120="snížená",J120,0)</f>
        <v>0</v>
      </c>
      <c r="BG120" s="191">
        <f>IF(N120="zákl. přenesená",J120,0)</f>
        <v>0</v>
      </c>
      <c r="BH120" s="191">
        <f>IF(N120="sníž. přenesená",J120,0)</f>
        <v>0</v>
      </c>
      <c r="BI120" s="191">
        <f>IF(N120="nulová",J120,0)</f>
        <v>0</v>
      </c>
      <c r="BJ120" s="18" t="s">
        <v>78</v>
      </c>
      <c r="BK120" s="191">
        <f>ROUND(I120*H120,2)</f>
        <v>0</v>
      </c>
      <c r="BL120" s="18" t="s">
        <v>125</v>
      </c>
      <c r="BM120" s="190" t="s">
        <v>165</v>
      </c>
    </row>
    <row r="121" spans="1:65" s="2" customFormat="1" ht="11.25">
      <c r="A121" s="35"/>
      <c r="B121" s="36"/>
      <c r="C121" s="37"/>
      <c r="D121" s="192" t="s">
        <v>127</v>
      </c>
      <c r="E121" s="37"/>
      <c r="F121" s="193" t="s">
        <v>166</v>
      </c>
      <c r="G121" s="37"/>
      <c r="H121" s="37"/>
      <c r="I121" s="194"/>
      <c r="J121" s="37"/>
      <c r="K121" s="37"/>
      <c r="L121" s="40"/>
      <c r="M121" s="195"/>
      <c r="N121" s="196"/>
      <c r="O121" s="65"/>
      <c r="P121" s="65"/>
      <c r="Q121" s="65"/>
      <c r="R121" s="65"/>
      <c r="S121" s="65"/>
      <c r="T121" s="66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127</v>
      </c>
      <c r="AU121" s="18" t="s">
        <v>80</v>
      </c>
    </row>
    <row r="122" spans="1:65" s="13" customFormat="1" ht="11.25">
      <c r="B122" s="197"/>
      <c r="C122" s="198"/>
      <c r="D122" s="199" t="s">
        <v>129</v>
      </c>
      <c r="E122" s="200" t="s">
        <v>19</v>
      </c>
      <c r="F122" s="201" t="s">
        <v>167</v>
      </c>
      <c r="G122" s="198"/>
      <c r="H122" s="202">
        <v>720</v>
      </c>
      <c r="I122" s="203"/>
      <c r="J122" s="198"/>
      <c r="K122" s="198"/>
      <c r="L122" s="204"/>
      <c r="M122" s="205"/>
      <c r="N122" s="206"/>
      <c r="O122" s="206"/>
      <c r="P122" s="206"/>
      <c r="Q122" s="206"/>
      <c r="R122" s="206"/>
      <c r="S122" s="206"/>
      <c r="T122" s="207"/>
      <c r="AT122" s="208" t="s">
        <v>129</v>
      </c>
      <c r="AU122" s="208" t="s">
        <v>80</v>
      </c>
      <c r="AV122" s="13" t="s">
        <v>80</v>
      </c>
      <c r="AW122" s="13" t="s">
        <v>32</v>
      </c>
      <c r="AX122" s="13" t="s">
        <v>71</v>
      </c>
      <c r="AY122" s="208" t="s">
        <v>118</v>
      </c>
    </row>
    <row r="123" spans="1:65" s="14" customFormat="1" ht="22.5">
      <c r="B123" s="209"/>
      <c r="C123" s="210"/>
      <c r="D123" s="199" t="s">
        <v>129</v>
      </c>
      <c r="E123" s="211" t="s">
        <v>19</v>
      </c>
      <c r="F123" s="212" t="s">
        <v>168</v>
      </c>
      <c r="G123" s="210"/>
      <c r="H123" s="213">
        <v>720</v>
      </c>
      <c r="I123" s="214"/>
      <c r="J123" s="210"/>
      <c r="K123" s="210"/>
      <c r="L123" s="215"/>
      <c r="M123" s="216"/>
      <c r="N123" s="217"/>
      <c r="O123" s="217"/>
      <c r="P123" s="217"/>
      <c r="Q123" s="217"/>
      <c r="R123" s="217"/>
      <c r="S123" s="217"/>
      <c r="T123" s="218"/>
      <c r="AT123" s="219" t="s">
        <v>129</v>
      </c>
      <c r="AU123" s="219" t="s">
        <v>80</v>
      </c>
      <c r="AV123" s="14" t="s">
        <v>132</v>
      </c>
      <c r="AW123" s="14" t="s">
        <v>32</v>
      </c>
      <c r="AX123" s="14" t="s">
        <v>71</v>
      </c>
      <c r="AY123" s="219" t="s">
        <v>118</v>
      </c>
    </row>
    <row r="124" spans="1:65" s="15" customFormat="1" ht="11.25">
      <c r="B124" s="220"/>
      <c r="C124" s="221"/>
      <c r="D124" s="199" t="s">
        <v>129</v>
      </c>
      <c r="E124" s="222" t="s">
        <v>19</v>
      </c>
      <c r="F124" s="223" t="s">
        <v>133</v>
      </c>
      <c r="G124" s="221"/>
      <c r="H124" s="224">
        <v>720</v>
      </c>
      <c r="I124" s="225"/>
      <c r="J124" s="221"/>
      <c r="K124" s="221"/>
      <c r="L124" s="226"/>
      <c r="M124" s="227"/>
      <c r="N124" s="228"/>
      <c r="O124" s="228"/>
      <c r="P124" s="228"/>
      <c r="Q124" s="228"/>
      <c r="R124" s="228"/>
      <c r="S124" s="228"/>
      <c r="T124" s="229"/>
      <c r="AT124" s="230" t="s">
        <v>129</v>
      </c>
      <c r="AU124" s="230" t="s">
        <v>80</v>
      </c>
      <c r="AV124" s="15" t="s">
        <v>125</v>
      </c>
      <c r="AW124" s="15" t="s">
        <v>32</v>
      </c>
      <c r="AX124" s="15" t="s">
        <v>78</v>
      </c>
      <c r="AY124" s="230" t="s">
        <v>118</v>
      </c>
    </row>
    <row r="125" spans="1:65" s="2" customFormat="1" ht="24.2" customHeight="1">
      <c r="A125" s="35"/>
      <c r="B125" s="36"/>
      <c r="C125" s="179" t="s">
        <v>169</v>
      </c>
      <c r="D125" s="179" t="s">
        <v>120</v>
      </c>
      <c r="E125" s="180" t="s">
        <v>170</v>
      </c>
      <c r="F125" s="181" t="s">
        <v>171</v>
      </c>
      <c r="G125" s="182" t="s">
        <v>153</v>
      </c>
      <c r="H125" s="183">
        <v>2200</v>
      </c>
      <c r="I125" s="184"/>
      <c r="J125" s="185">
        <f>ROUND(I125*H125,2)</f>
        <v>0</v>
      </c>
      <c r="K125" s="181" t="s">
        <v>124</v>
      </c>
      <c r="L125" s="40"/>
      <c r="M125" s="186" t="s">
        <v>19</v>
      </c>
      <c r="N125" s="187" t="s">
        <v>42</v>
      </c>
      <c r="O125" s="65"/>
      <c r="P125" s="188">
        <f>O125*H125</f>
        <v>0</v>
      </c>
      <c r="Q125" s="188">
        <v>0</v>
      </c>
      <c r="R125" s="188">
        <f>Q125*H125</f>
        <v>0</v>
      </c>
      <c r="S125" s="188">
        <v>0</v>
      </c>
      <c r="T125" s="189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90" t="s">
        <v>125</v>
      </c>
      <c r="AT125" s="190" t="s">
        <v>120</v>
      </c>
      <c r="AU125" s="190" t="s">
        <v>80</v>
      </c>
      <c r="AY125" s="18" t="s">
        <v>118</v>
      </c>
      <c r="BE125" s="191">
        <f>IF(N125="základní",J125,0)</f>
        <v>0</v>
      </c>
      <c r="BF125" s="191">
        <f>IF(N125="snížená",J125,0)</f>
        <v>0</v>
      </c>
      <c r="BG125" s="191">
        <f>IF(N125="zákl. přenesená",J125,0)</f>
        <v>0</v>
      </c>
      <c r="BH125" s="191">
        <f>IF(N125="sníž. přenesená",J125,0)</f>
        <v>0</v>
      </c>
      <c r="BI125" s="191">
        <f>IF(N125="nulová",J125,0)</f>
        <v>0</v>
      </c>
      <c r="BJ125" s="18" t="s">
        <v>78</v>
      </c>
      <c r="BK125" s="191">
        <f>ROUND(I125*H125,2)</f>
        <v>0</v>
      </c>
      <c r="BL125" s="18" t="s">
        <v>125</v>
      </c>
      <c r="BM125" s="190" t="s">
        <v>172</v>
      </c>
    </row>
    <row r="126" spans="1:65" s="2" customFormat="1" ht="11.25">
      <c r="A126" s="35"/>
      <c r="B126" s="36"/>
      <c r="C126" s="37"/>
      <c r="D126" s="192" t="s">
        <v>127</v>
      </c>
      <c r="E126" s="37"/>
      <c r="F126" s="193" t="s">
        <v>173</v>
      </c>
      <c r="G126" s="37"/>
      <c r="H126" s="37"/>
      <c r="I126" s="194"/>
      <c r="J126" s="37"/>
      <c r="K126" s="37"/>
      <c r="L126" s="40"/>
      <c r="M126" s="195"/>
      <c r="N126" s="196"/>
      <c r="O126" s="65"/>
      <c r="P126" s="65"/>
      <c r="Q126" s="65"/>
      <c r="R126" s="65"/>
      <c r="S126" s="65"/>
      <c r="T126" s="66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127</v>
      </c>
      <c r="AU126" s="18" t="s">
        <v>80</v>
      </c>
    </row>
    <row r="127" spans="1:65" s="13" customFormat="1" ht="11.25">
      <c r="B127" s="197"/>
      <c r="C127" s="198"/>
      <c r="D127" s="199" t="s">
        <v>129</v>
      </c>
      <c r="E127" s="200" t="s">
        <v>19</v>
      </c>
      <c r="F127" s="201" t="s">
        <v>174</v>
      </c>
      <c r="G127" s="198"/>
      <c r="H127" s="202">
        <v>2200</v>
      </c>
      <c r="I127" s="203"/>
      <c r="J127" s="198"/>
      <c r="K127" s="198"/>
      <c r="L127" s="204"/>
      <c r="M127" s="205"/>
      <c r="N127" s="206"/>
      <c r="O127" s="206"/>
      <c r="P127" s="206"/>
      <c r="Q127" s="206"/>
      <c r="R127" s="206"/>
      <c r="S127" s="206"/>
      <c r="T127" s="207"/>
      <c r="AT127" s="208" t="s">
        <v>129</v>
      </c>
      <c r="AU127" s="208" t="s">
        <v>80</v>
      </c>
      <c r="AV127" s="13" t="s">
        <v>80</v>
      </c>
      <c r="AW127" s="13" t="s">
        <v>32</v>
      </c>
      <c r="AX127" s="13" t="s">
        <v>71</v>
      </c>
      <c r="AY127" s="208" t="s">
        <v>118</v>
      </c>
    </row>
    <row r="128" spans="1:65" s="14" customFormat="1" ht="11.25">
      <c r="B128" s="209"/>
      <c r="C128" s="210"/>
      <c r="D128" s="199" t="s">
        <v>129</v>
      </c>
      <c r="E128" s="211" t="s">
        <v>19</v>
      </c>
      <c r="F128" s="212" t="s">
        <v>175</v>
      </c>
      <c r="G128" s="210"/>
      <c r="H128" s="213">
        <v>2200</v>
      </c>
      <c r="I128" s="214"/>
      <c r="J128" s="210"/>
      <c r="K128" s="210"/>
      <c r="L128" s="215"/>
      <c r="M128" s="216"/>
      <c r="N128" s="217"/>
      <c r="O128" s="217"/>
      <c r="P128" s="217"/>
      <c r="Q128" s="217"/>
      <c r="R128" s="217"/>
      <c r="S128" s="217"/>
      <c r="T128" s="218"/>
      <c r="AT128" s="219" t="s">
        <v>129</v>
      </c>
      <c r="AU128" s="219" t="s">
        <v>80</v>
      </c>
      <c r="AV128" s="14" t="s">
        <v>132</v>
      </c>
      <c r="AW128" s="14" t="s">
        <v>32</v>
      </c>
      <c r="AX128" s="14" t="s">
        <v>71</v>
      </c>
      <c r="AY128" s="219" t="s">
        <v>118</v>
      </c>
    </row>
    <row r="129" spans="1:65" s="15" customFormat="1" ht="11.25">
      <c r="B129" s="220"/>
      <c r="C129" s="221"/>
      <c r="D129" s="199" t="s">
        <v>129</v>
      </c>
      <c r="E129" s="222" t="s">
        <v>19</v>
      </c>
      <c r="F129" s="223" t="s">
        <v>133</v>
      </c>
      <c r="G129" s="221"/>
      <c r="H129" s="224">
        <v>2200</v>
      </c>
      <c r="I129" s="225"/>
      <c r="J129" s="221"/>
      <c r="K129" s="221"/>
      <c r="L129" s="226"/>
      <c r="M129" s="227"/>
      <c r="N129" s="228"/>
      <c r="O129" s="228"/>
      <c r="P129" s="228"/>
      <c r="Q129" s="228"/>
      <c r="R129" s="228"/>
      <c r="S129" s="228"/>
      <c r="T129" s="229"/>
      <c r="AT129" s="230" t="s">
        <v>129</v>
      </c>
      <c r="AU129" s="230" t="s">
        <v>80</v>
      </c>
      <c r="AV129" s="15" t="s">
        <v>125</v>
      </c>
      <c r="AW129" s="15" t="s">
        <v>32</v>
      </c>
      <c r="AX129" s="15" t="s">
        <v>78</v>
      </c>
      <c r="AY129" s="230" t="s">
        <v>118</v>
      </c>
    </row>
    <row r="130" spans="1:65" s="2" customFormat="1" ht="37.9" customHeight="1">
      <c r="A130" s="35"/>
      <c r="B130" s="36"/>
      <c r="C130" s="179" t="s">
        <v>176</v>
      </c>
      <c r="D130" s="179" t="s">
        <v>120</v>
      </c>
      <c r="E130" s="180" t="s">
        <v>177</v>
      </c>
      <c r="F130" s="181" t="s">
        <v>178</v>
      </c>
      <c r="G130" s="182" t="s">
        <v>153</v>
      </c>
      <c r="H130" s="183">
        <v>5520</v>
      </c>
      <c r="I130" s="184"/>
      <c r="J130" s="185">
        <f>ROUND(I130*H130,2)</f>
        <v>0</v>
      </c>
      <c r="K130" s="181" t="s">
        <v>124</v>
      </c>
      <c r="L130" s="40"/>
      <c r="M130" s="186" t="s">
        <v>19</v>
      </c>
      <c r="N130" s="187" t="s">
        <v>42</v>
      </c>
      <c r="O130" s="65"/>
      <c r="P130" s="188">
        <f>O130*H130</f>
        <v>0</v>
      </c>
      <c r="Q130" s="188">
        <v>0</v>
      </c>
      <c r="R130" s="188">
        <f>Q130*H130</f>
        <v>0</v>
      </c>
      <c r="S130" s="188">
        <v>0</v>
      </c>
      <c r="T130" s="189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90" t="s">
        <v>125</v>
      </c>
      <c r="AT130" s="190" t="s">
        <v>120</v>
      </c>
      <c r="AU130" s="190" t="s">
        <v>80</v>
      </c>
      <c r="AY130" s="18" t="s">
        <v>118</v>
      </c>
      <c r="BE130" s="191">
        <f>IF(N130="základní",J130,0)</f>
        <v>0</v>
      </c>
      <c r="BF130" s="191">
        <f>IF(N130="snížená",J130,0)</f>
        <v>0</v>
      </c>
      <c r="BG130" s="191">
        <f>IF(N130="zákl. přenesená",J130,0)</f>
        <v>0</v>
      </c>
      <c r="BH130" s="191">
        <f>IF(N130="sníž. přenesená",J130,0)</f>
        <v>0</v>
      </c>
      <c r="BI130" s="191">
        <f>IF(N130="nulová",J130,0)</f>
        <v>0</v>
      </c>
      <c r="BJ130" s="18" t="s">
        <v>78</v>
      </c>
      <c r="BK130" s="191">
        <f>ROUND(I130*H130,2)</f>
        <v>0</v>
      </c>
      <c r="BL130" s="18" t="s">
        <v>125</v>
      </c>
      <c r="BM130" s="190" t="s">
        <v>179</v>
      </c>
    </row>
    <row r="131" spans="1:65" s="2" customFormat="1" ht="11.25">
      <c r="A131" s="35"/>
      <c r="B131" s="36"/>
      <c r="C131" s="37"/>
      <c r="D131" s="192" t="s">
        <v>127</v>
      </c>
      <c r="E131" s="37"/>
      <c r="F131" s="193" t="s">
        <v>180</v>
      </c>
      <c r="G131" s="37"/>
      <c r="H131" s="37"/>
      <c r="I131" s="194"/>
      <c r="J131" s="37"/>
      <c r="K131" s="37"/>
      <c r="L131" s="40"/>
      <c r="M131" s="195"/>
      <c r="N131" s="196"/>
      <c r="O131" s="65"/>
      <c r="P131" s="65"/>
      <c r="Q131" s="65"/>
      <c r="R131" s="65"/>
      <c r="S131" s="65"/>
      <c r="T131" s="66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127</v>
      </c>
      <c r="AU131" s="18" t="s">
        <v>80</v>
      </c>
    </row>
    <row r="132" spans="1:65" s="13" customFormat="1" ht="11.25">
      <c r="B132" s="197"/>
      <c r="C132" s="198"/>
      <c r="D132" s="199" t="s">
        <v>129</v>
      </c>
      <c r="E132" s="200" t="s">
        <v>19</v>
      </c>
      <c r="F132" s="201" t="s">
        <v>181</v>
      </c>
      <c r="G132" s="198"/>
      <c r="H132" s="202">
        <v>5520</v>
      </c>
      <c r="I132" s="203"/>
      <c r="J132" s="198"/>
      <c r="K132" s="198"/>
      <c r="L132" s="204"/>
      <c r="M132" s="205"/>
      <c r="N132" s="206"/>
      <c r="O132" s="206"/>
      <c r="P132" s="206"/>
      <c r="Q132" s="206"/>
      <c r="R132" s="206"/>
      <c r="S132" s="206"/>
      <c r="T132" s="207"/>
      <c r="AT132" s="208" t="s">
        <v>129</v>
      </c>
      <c r="AU132" s="208" t="s">
        <v>80</v>
      </c>
      <c r="AV132" s="13" t="s">
        <v>80</v>
      </c>
      <c r="AW132" s="13" t="s">
        <v>32</v>
      </c>
      <c r="AX132" s="13" t="s">
        <v>71</v>
      </c>
      <c r="AY132" s="208" t="s">
        <v>118</v>
      </c>
    </row>
    <row r="133" spans="1:65" s="14" customFormat="1" ht="11.25">
      <c r="B133" s="209"/>
      <c r="C133" s="210"/>
      <c r="D133" s="199" t="s">
        <v>129</v>
      </c>
      <c r="E133" s="211" t="s">
        <v>19</v>
      </c>
      <c r="F133" s="212" t="s">
        <v>182</v>
      </c>
      <c r="G133" s="210"/>
      <c r="H133" s="213">
        <v>5520</v>
      </c>
      <c r="I133" s="214"/>
      <c r="J133" s="210"/>
      <c r="K133" s="210"/>
      <c r="L133" s="215"/>
      <c r="M133" s="216"/>
      <c r="N133" s="217"/>
      <c r="O133" s="217"/>
      <c r="P133" s="217"/>
      <c r="Q133" s="217"/>
      <c r="R133" s="217"/>
      <c r="S133" s="217"/>
      <c r="T133" s="218"/>
      <c r="AT133" s="219" t="s">
        <v>129</v>
      </c>
      <c r="AU133" s="219" t="s">
        <v>80</v>
      </c>
      <c r="AV133" s="14" t="s">
        <v>132</v>
      </c>
      <c r="AW133" s="14" t="s">
        <v>32</v>
      </c>
      <c r="AX133" s="14" t="s">
        <v>71</v>
      </c>
      <c r="AY133" s="219" t="s">
        <v>118</v>
      </c>
    </row>
    <row r="134" spans="1:65" s="15" customFormat="1" ht="11.25">
      <c r="B134" s="220"/>
      <c r="C134" s="221"/>
      <c r="D134" s="199" t="s">
        <v>129</v>
      </c>
      <c r="E134" s="222" t="s">
        <v>19</v>
      </c>
      <c r="F134" s="223" t="s">
        <v>133</v>
      </c>
      <c r="G134" s="221"/>
      <c r="H134" s="224">
        <v>5520</v>
      </c>
      <c r="I134" s="225"/>
      <c r="J134" s="221"/>
      <c r="K134" s="221"/>
      <c r="L134" s="226"/>
      <c r="M134" s="227"/>
      <c r="N134" s="228"/>
      <c r="O134" s="228"/>
      <c r="P134" s="228"/>
      <c r="Q134" s="228"/>
      <c r="R134" s="228"/>
      <c r="S134" s="228"/>
      <c r="T134" s="229"/>
      <c r="AT134" s="230" t="s">
        <v>129</v>
      </c>
      <c r="AU134" s="230" t="s">
        <v>80</v>
      </c>
      <c r="AV134" s="15" t="s">
        <v>125</v>
      </c>
      <c r="AW134" s="15" t="s">
        <v>32</v>
      </c>
      <c r="AX134" s="15" t="s">
        <v>78</v>
      </c>
      <c r="AY134" s="230" t="s">
        <v>118</v>
      </c>
    </row>
    <row r="135" spans="1:65" s="2" customFormat="1" ht="37.9" customHeight="1">
      <c r="A135" s="35"/>
      <c r="B135" s="36"/>
      <c r="C135" s="179" t="s">
        <v>183</v>
      </c>
      <c r="D135" s="179" t="s">
        <v>120</v>
      </c>
      <c r="E135" s="180" t="s">
        <v>184</v>
      </c>
      <c r="F135" s="181" t="s">
        <v>185</v>
      </c>
      <c r="G135" s="182" t="s">
        <v>153</v>
      </c>
      <c r="H135" s="183">
        <v>55200</v>
      </c>
      <c r="I135" s="184"/>
      <c r="J135" s="185">
        <f>ROUND(I135*H135,2)</f>
        <v>0</v>
      </c>
      <c r="K135" s="181" t="s">
        <v>124</v>
      </c>
      <c r="L135" s="40"/>
      <c r="M135" s="186" t="s">
        <v>19</v>
      </c>
      <c r="N135" s="187" t="s">
        <v>42</v>
      </c>
      <c r="O135" s="65"/>
      <c r="P135" s="188">
        <f>O135*H135</f>
        <v>0</v>
      </c>
      <c r="Q135" s="188">
        <v>0</v>
      </c>
      <c r="R135" s="188">
        <f>Q135*H135</f>
        <v>0</v>
      </c>
      <c r="S135" s="188">
        <v>0</v>
      </c>
      <c r="T135" s="189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90" t="s">
        <v>125</v>
      </c>
      <c r="AT135" s="190" t="s">
        <v>120</v>
      </c>
      <c r="AU135" s="190" t="s">
        <v>80</v>
      </c>
      <c r="AY135" s="18" t="s">
        <v>118</v>
      </c>
      <c r="BE135" s="191">
        <f>IF(N135="základní",J135,0)</f>
        <v>0</v>
      </c>
      <c r="BF135" s="191">
        <f>IF(N135="snížená",J135,0)</f>
        <v>0</v>
      </c>
      <c r="BG135" s="191">
        <f>IF(N135="zákl. přenesená",J135,0)</f>
        <v>0</v>
      </c>
      <c r="BH135" s="191">
        <f>IF(N135="sníž. přenesená",J135,0)</f>
        <v>0</v>
      </c>
      <c r="BI135" s="191">
        <f>IF(N135="nulová",J135,0)</f>
        <v>0</v>
      </c>
      <c r="BJ135" s="18" t="s">
        <v>78</v>
      </c>
      <c r="BK135" s="191">
        <f>ROUND(I135*H135,2)</f>
        <v>0</v>
      </c>
      <c r="BL135" s="18" t="s">
        <v>125</v>
      </c>
      <c r="BM135" s="190" t="s">
        <v>186</v>
      </c>
    </row>
    <row r="136" spans="1:65" s="2" customFormat="1" ht="11.25">
      <c r="A136" s="35"/>
      <c r="B136" s="36"/>
      <c r="C136" s="37"/>
      <c r="D136" s="192" t="s">
        <v>127</v>
      </c>
      <c r="E136" s="37"/>
      <c r="F136" s="193" t="s">
        <v>187</v>
      </c>
      <c r="G136" s="37"/>
      <c r="H136" s="37"/>
      <c r="I136" s="194"/>
      <c r="J136" s="37"/>
      <c r="K136" s="37"/>
      <c r="L136" s="40"/>
      <c r="M136" s="195"/>
      <c r="N136" s="196"/>
      <c r="O136" s="65"/>
      <c r="P136" s="65"/>
      <c r="Q136" s="65"/>
      <c r="R136" s="65"/>
      <c r="S136" s="65"/>
      <c r="T136" s="66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8" t="s">
        <v>127</v>
      </c>
      <c r="AU136" s="18" t="s">
        <v>80</v>
      </c>
    </row>
    <row r="137" spans="1:65" s="13" customFormat="1" ht="11.25">
      <c r="B137" s="197"/>
      <c r="C137" s="198"/>
      <c r="D137" s="199" t="s">
        <v>129</v>
      </c>
      <c r="E137" s="200" t="s">
        <v>19</v>
      </c>
      <c r="F137" s="201" t="s">
        <v>188</v>
      </c>
      <c r="G137" s="198"/>
      <c r="H137" s="202">
        <v>55200</v>
      </c>
      <c r="I137" s="203"/>
      <c r="J137" s="198"/>
      <c r="K137" s="198"/>
      <c r="L137" s="204"/>
      <c r="M137" s="205"/>
      <c r="N137" s="206"/>
      <c r="O137" s="206"/>
      <c r="P137" s="206"/>
      <c r="Q137" s="206"/>
      <c r="R137" s="206"/>
      <c r="S137" s="206"/>
      <c r="T137" s="207"/>
      <c r="AT137" s="208" t="s">
        <v>129</v>
      </c>
      <c r="AU137" s="208" t="s">
        <v>80</v>
      </c>
      <c r="AV137" s="13" t="s">
        <v>80</v>
      </c>
      <c r="AW137" s="13" t="s">
        <v>32</v>
      </c>
      <c r="AX137" s="13" t="s">
        <v>71</v>
      </c>
      <c r="AY137" s="208" t="s">
        <v>118</v>
      </c>
    </row>
    <row r="138" spans="1:65" s="14" customFormat="1" ht="11.25">
      <c r="B138" s="209"/>
      <c r="C138" s="210"/>
      <c r="D138" s="199" t="s">
        <v>129</v>
      </c>
      <c r="E138" s="211" t="s">
        <v>19</v>
      </c>
      <c r="F138" s="212" t="s">
        <v>189</v>
      </c>
      <c r="G138" s="210"/>
      <c r="H138" s="213">
        <v>55200</v>
      </c>
      <c r="I138" s="214"/>
      <c r="J138" s="210"/>
      <c r="K138" s="210"/>
      <c r="L138" s="215"/>
      <c r="M138" s="216"/>
      <c r="N138" s="217"/>
      <c r="O138" s="217"/>
      <c r="P138" s="217"/>
      <c r="Q138" s="217"/>
      <c r="R138" s="217"/>
      <c r="S138" s="217"/>
      <c r="T138" s="218"/>
      <c r="AT138" s="219" t="s">
        <v>129</v>
      </c>
      <c r="AU138" s="219" t="s">
        <v>80</v>
      </c>
      <c r="AV138" s="14" t="s">
        <v>132</v>
      </c>
      <c r="AW138" s="14" t="s">
        <v>32</v>
      </c>
      <c r="AX138" s="14" t="s">
        <v>71</v>
      </c>
      <c r="AY138" s="219" t="s">
        <v>118</v>
      </c>
    </row>
    <row r="139" spans="1:65" s="15" customFormat="1" ht="11.25">
      <c r="B139" s="220"/>
      <c r="C139" s="221"/>
      <c r="D139" s="199" t="s">
        <v>129</v>
      </c>
      <c r="E139" s="222" t="s">
        <v>19</v>
      </c>
      <c r="F139" s="223" t="s">
        <v>133</v>
      </c>
      <c r="G139" s="221"/>
      <c r="H139" s="224">
        <v>55200</v>
      </c>
      <c r="I139" s="225"/>
      <c r="J139" s="221"/>
      <c r="K139" s="221"/>
      <c r="L139" s="226"/>
      <c r="M139" s="227"/>
      <c r="N139" s="228"/>
      <c r="O139" s="228"/>
      <c r="P139" s="228"/>
      <c r="Q139" s="228"/>
      <c r="R139" s="228"/>
      <c r="S139" s="228"/>
      <c r="T139" s="229"/>
      <c r="AT139" s="230" t="s">
        <v>129</v>
      </c>
      <c r="AU139" s="230" t="s">
        <v>80</v>
      </c>
      <c r="AV139" s="15" t="s">
        <v>125</v>
      </c>
      <c r="AW139" s="15" t="s">
        <v>32</v>
      </c>
      <c r="AX139" s="15" t="s">
        <v>78</v>
      </c>
      <c r="AY139" s="230" t="s">
        <v>118</v>
      </c>
    </row>
    <row r="140" spans="1:65" s="2" customFormat="1" ht="16.5" customHeight="1">
      <c r="A140" s="35"/>
      <c r="B140" s="36"/>
      <c r="C140" s="179" t="s">
        <v>190</v>
      </c>
      <c r="D140" s="179" t="s">
        <v>120</v>
      </c>
      <c r="E140" s="180" t="s">
        <v>191</v>
      </c>
      <c r="F140" s="181" t="s">
        <v>192</v>
      </c>
      <c r="G140" s="182" t="s">
        <v>153</v>
      </c>
      <c r="H140" s="183">
        <v>2760</v>
      </c>
      <c r="I140" s="184"/>
      <c r="J140" s="185">
        <f>ROUND(I140*H140,2)</f>
        <v>0</v>
      </c>
      <c r="K140" s="181" t="s">
        <v>124</v>
      </c>
      <c r="L140" s="40"/>
      <c r="M140" s="186" t="s">
        <v>19</v>
      </c>
      <c r="N140" s="187" t="s">
        <v>42</v>
      </c>
      <c r="O140" s="65"/>
      <c r="P140" s="188">
        <f>O140*H140</f>
        <v>0</v>
      </c>
      <c r="Q140" s="188">
        <v>0</v>
      </c>
      <c r="R140" s="188">
        <f>Q140*H140</f>
        <v>0</v>
      </c>
      <c r="S140" s="188">
        <v>0</v>
      </c>
      <c r="T140" s="189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90" t="s">
        <v>125</v>
      </c>
      <c r="AT140" s="190" t="s">
        <v>120</v>
      </c>
      <c r="AU140" s="190" t="s">
        <v>80</v>
      </c>
      <c r="AY140" s="18" t="s">
        <v>118</v>
      </c>
      <c r="BE140" s="191">
        <f>IF(N140="základní",J140,0)</f>
        <v>0</v>
      </c>
      <c r="BF140" s="191">
        <f>IF(N140="snížená",J140,0)</f>
        <v>0</v>
      </c>
      <c r="BG140" s="191">
        <f>IF(N140="zákl. přenesená",J140,0)</f>
        <v>0</v>
      </c>
      <c r="BH140" s="191">
        <f>IF(N140="sníž. přenesená",J140,0)</f>
        <v>0</v>
      </c>
      <c r="BI140" s="191">
        <f>IF(N140="nulová",J140,0)</f>
        <v>0</v>
      </c>
      <c r="BJ140" s="18" t="s">
        <v>78</v>
      </c>
      <c r="BK140" s="191">
        <f>ROUND(I140*H140,2)</f>
        <v>0</v>
      </c>
      <c r="BL140" s="18" t="s">
        <v>125</v>
      </c>
      <c r="BM140" s="190" t="s">
        <v>193</v>
      </c>
    </row>
    <row r="141" spans="1:65" s="2" customFormat="1" ht="11.25">
      <c r="A141" s="35"/>
      <c r="B141" s="36"/>
      <c r="C141" s="37"/>
      <c r="D141" s="192" t="s">
        <v>127</v>
      </c>
      <c r="E141" s="37"/>
      <c r="F141" s="193" t="s">
        <v>194</v>
      </c>
      <c r="G141" s="37"/>
      <c r="H141" s="37"/>
      <c r="I141" s="194"/>
      <c r="J141" s="37"/>
      <c r="K141" s="37"/>
      <c r="L141" s="40"/>
      <c r="M141" s="195"/>
      <c r="N141" s="196"/>
      <c r="O141" s="65"/>
      <c r="P141" s="65"/>
      <c r="Q141" s="65"/>
      <c r="R141" s="65"/>
      <c r="S141" s="65"/>
      <c r="T141" s="66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8" t="s">
        <v>127</v>
      </c>
      <c r="AU141" s="18" t="s">
        <v>80</v>
      </c>
    </row>
    <row r="142" spans="1:65" s="13" customFormat="1" ht="11.25">
      <c r="B142" s="197"/>
      <c r="C142" s="198"/>
      <c r="D142" s="199" t="s">
        <v>129</v>
      </c>
      <c r="E142" s="200" t="s">
        <v>19</v>
      </c>
      <c r="F142" s="201" t="s">
        <v>195</v>
      </c>
      <c r="G142" s="198"/>
      <c r="H142" s="202">
        <v>2760</v>
      </c>
      <c r="I142" s="203"/>
      <c r="J142" s="198"/>
      <c r="K142" s="198"/>
      <c r="L142" s="204"/>
      <c r="M142" s="205"/>
      <c r="N142" s="206"/>
      <c r="O142" s="206"/>
      <c r="P142" s="206"/>
      <c r="Q142" s="206"/>
      <c r="R142" s="206"/>
      <c r="S142" s="206"/>
      <c r="T142" s="207"/>
      <c r="AT142" s="208" t="s">
        <v>129</v>
      </c>
      <c r="AU142" s="208" t="s">
        <v>80</v>
      </c>
      <c r="AV142" s="13" t="s">
        <v>80</v>
      </c>
      <c r="AW142" s="13" t="s">
        <v>32</v>
      </c>
      <c r="AX142" s="13" t="s">
        <v>71</v>
      </c>
      <c r="AY142" s="208" t="s">
        <v>118</v>
      </c>
    </row>
    <row r="143" spans="1:65" s="14" customFormat="1" ht="22.5">
      <c r="B143" s="209"/>
      <c r="C143" s="210"/>
      <c r="D143" s="199" t="s">
        <v>129</v>
      </c>
      <c r="E143" s="211" t="s">
        <v>19</v>
      </c>
      <c r="F143" s="212" t="s">
        <v>196</v>
      </c>
      <c r="G143" s="210"/>
      <c r="H143" s="213">
        <v>2760</v>
      </c>
      <c r="I143" s="214"/>
      <c r="J143" s="210"/>
      <c r="K143" s="210"/>
      <c r="L143" s="215"/>
      <c r="M143" s="216"/>
      <c r="N143" s="217"/>
      <c r="O143" s="217"/>
      <c r="P143" s="217"/>
      <c r="Q143" s="217"/>
      <c r="R143" s="217"/>
      <c r="S143" s="217"/>
      <c r="T143" s="218"/>
      <c r="AT143" s="219" t="s">
        <v>129</v>
      </c>
      <c r="AU143" s="219" t="s">
        <v>80</v>
      </c>
      <c r="AV143" s="14" t="s">
        <v>132</v>
      </c>
      <c r="AW143" s="14" t="s">
        <v>32</v>
      </c>
      <c r="AX143" s="14" t="s">
        <v>71</v>
      </c>
      <c r="AY143" s="219" t="s">
        <v>118</v>
      </c>
    </row>
    <row r="144" spans="1:65" s="15" customFormat="1" ht="11.25">
      <c r="B144" s="220"/>
      <c r="C144" s="221"/>
      <c r="D144" s="199" t="s">
        <v>129</v>
      </c>
      <c r="E144" s="222" t="s">
        <v>19</v>
      </c>
      <c r="F144" s="223" t="s">
        <v>133</v>
      </c>
      <c r="G144" s="221"/>
      <c r="H144" s="224">
        <v>2760</v>
      </c>
      <c r="I144" s="225"/>
      <c r="J144" s="221"/>
      <c r="K144" s="221"/>
      <c r="L144" s="226"/>
      <c r="M144" s="227"/>
      <c r="N144" s="228"/>
      <c r="O144" s="228"/>
      <c r="P144" s="228"/>
      <c r="Q144" s="228"/>
      <c r="R144" s="228"/>
      <c r="S144" s="228"/>
      <c r="T144" s="229"/>
      <c r="AT144" s="230" t="s">
        <v>129</v>
      </c>
      <c r="AU144" s="230" t="s">
        <v>80</v>
      </c>
      <c r="AV144" s="15" t="s">
        <v>125</v>
      </c>
      <c r="AW144" s="15" t="s">
        <v>32</v>
      </c>
      <c r="AX144" s="15" t="s">
        <v>78</v>
      </c>
      <c r="AY144" s="230" t="s">
        <v>118</v>
      </c>
    </row>
    <row r="145" spans="1:65" s="2" customFormat="1" ht="16.5" customHeight="1">
      <c r="A145" s="35"/>
      <c r="B145" s="36"/>
      <c r="C145" s="179" t="s">
        <v>197</v>
      </c>
      <c r="D145" s="179" t="s">
        <v>120</v>
      </c>
      <c r="E145" s="180" t="s">
        <v>198</v>
      </c>
      <c r="F145" s="181" t="s">
        <v>199</v>
      </c>
      <c r="G145" s="182" t="s">
        <v>153</v>
      </c>
      <c r="H145" s="183">
        <v>360</v>
      </c>
      <c r="I145" s="184"/>
      <c r="J145" s="185">
        <f>ROUND(I145*H145,2)</f>
        <v>0</v>
      </c>
      <c r="K145" s="181" t="s">
        <v>124</v>
      </c>
      <c r="L145" s="40"/>
      <c r="M145" s="186" t="s">
        <v>19</v>
      </c>
      <c r="N145" s="187" t="s">
        <v>42</v>
      </c>
      <c r="O145" s="65"/>
      <c r="P145" s="188">
        <f>O145*H145</f>
        <v>0</v>
      </c>
      <c r="Q145" s="188">
        <v>0</v>
      </c>
      <c r="R145" s="188">
        <f>Q145*H145</f>
        <v>0</v>
      </c>
      <c r="S145" s="188">
        <v>0</v>
      </c>
      <c r="T145" s="189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90" t="s">
        <v>125</v>
      </c>
      <c r="AT145" s="190" t="s">
        <v>120</v>
      </c>
      <c r="AU145" s="190" t="s">
        <v>80</v>
      </c>
      <c r="AY145" s="18" t="s">
        <v>118</v>
      </c>
      <c r="BE145" s="191">
        <f>IF(N145="základní",J145,0)</f>
        <v>0</v>
      </c>
      <c r="BF145" s="191">
        <f>IF(N145="snížená",J145,0)</f>
        <v>0</v>
      </c>
      <c r="BG145" s="191">
        <f>IF(N145="zákl. přenesená",J145,0)</f>
        <v>0</v>
      </c>
      <c r="BH145" s="191">
        <f>IF(N145="sníž. přenesená",J145,0)</f>
        <v>0</v>
      </c>
      <c r="BI145" s="191">
        <f>IF(N145="nulová",J145,0)</f>
        <v>0</v>
      </c>
      <c r="BJ145" s="18" t="s">
        <v>78</v>
      </c>
      <c r="BK145" s="191">
        <f>ROUND(I145*H145,2)</f>
        <v>0</v>
      </c>
      <c r="BL145" s="18" t="s">
        <v>125</v>
      </c>
      <c r="BM145" s="190" t="s">
        <v>200</v>
      </c>
    </row>
    <row r="146" spans="1:65" s="2" customFormat="1" ht="11.25">
      <c r="A146" s="35"/>
      <c r="B146" s="36"/>
      <c r="C146" s="37"/>
      <c r="D146" s="192" t="s">
        <v>127</v>
      </c>
      <c r="E146" s="37"/>
      <c r="F146" s="193" t="s">
        <v>201</v>
      </c>
      <c r="G146" s="37"/>
      <c r="H146" s="37"/>
      <c r="I146" s="194"/>
      <c r="J146" s="37"/>
      <c r="K146" s="37"/>
      <c r="L146" s="40"/>
      <c r="M146" s="195"/>
      <c r="N146" s="196"/>
      <c r="O146" s="65"/>
      <c r="P146" s="65"/>
      <c r="Q146" s="65"/>
      <c r="R146" s="65"/>
      <c r="S146" s="65"/>
      <c r="T146" s="66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8" t="s">
        <v>127</v>
      </c>
      <c r="AU146" s="18" t="s">
        <v>80</v>
      </c>
    </row>
    <row r="147" spans="1:65" s="13" customFormat="1" ht="11.25">
      <c r="B147" s="197"/>
      <c r="C147" s="198"/>
      <c r="D147" s="199" t="s">
        <v>129</v>
      </c>
      <c r="E147" s="200" t="s">
        <v>19</v>
      </c>
      <c r="F147" s="201" t="s">
        <v>202</v>
      </c>
      <c r="G147" s="198"/>
      <c r="H147" s="202">
        <v>360</v>
      </c>
      <c r="I147" s="203"/>
      <c r="J147" s="198"/>
      <c r="K147" s="198"/>
      <c r="L147" s="204"/>
      <c r="M147" s="205"/>
      <c r="N147" s="206"/>
      <c r="O147" s="206"/>
      <c r="P147" s="206"/>
      <c r="Q147" s="206"/>
      <c r="R147" s="206"/>
      <c r="S147" s="206"/>
      <c r="T147" s="207"/>
      <c r="AT147" s="208" t="s">
        <v>129</v>
      </c>
      <c r="AU147" s="208" t="s">
        <v>80</v>
      </c>
      <c r="AV147" s="13" t="s">
        <v>80</v>
      </c>
      <c r="AW147" s="13" t="s">
        <v>32</v>
      </c>
      <c r="AX147" s="13" t="s">
        <v>71</v>
      </c>
      <c r="AY147" s="208" t="s">
        <v>118</v>
      </c>
    </row>
    <row r="148" spans="1:65" s="14" customFormat="1" ht="11.25">
      <c r="B148" s="209"/>
      <c r="C148" s="210"/>
      <c r="D148" s="199" t="s">
        <v>129</v>
      </c>
      <c r="E148" s="211" t="s">
        <v>19</v>
      </c>
      <c r="F148" s="212" t="s">
        <v>203</v>
      </c>
      <c r="G148" s="210"/>
      <c r="H148" s="213">
        <v>360</v>
      </c>
      <c r="I148" s="214"/>
      <c r="J148" s="210"/>
      <c r="K148" s="210"/>
      <c r="L148" s="215"/>
      <c r="M148" s="216"/>
      <c r="N148" s="217"/>
      <c r="O148" s="217"/>
      <c r="P148" s="217"/>
      <c r="Q148" s="217"/>
      <c r="R148" s="217"/>
      <c r="S148" s="217"/>
      <c r="T148" s="218"/>
      <c r="AT148" s="219" t="s">
        <v>129</v>
      </c>
      <c r="AU148" s="219" t="s">
        <v>80</v>
      </c>
      <c r="AV148" s="14" t="s">
        <v>132</v>
      </c>
      <c r="AW148" s="14" t="s">
        <v>32</v>
      </c>
      <c r="AX148" s="14" t="s">
        <v>71</v>
      </c>
      <c r="AY148" s="219" t="s">
        <v>118</v>
      </c>
    </row>
    <row r="149" spans="1:65" s="15" customFormat="1" ht="11.25">
      <c r="B149" s="220"/>
      <c r="C149" s="221"/>
      <c r="D149" s="199" t="s">
        <v>129</v>
      </c>
      <c r="E149" s="222" t="s">
        <v>19</v>
      </c>
      <c r="F149" s="223" t="s">
        <v>133</v>
      </c>
      <c r="G149" s="221"/>
      <c r="H149" s="224">
        <v>360</v>
      </c>
      <c r="I149" s="225"/>
      <c r="J149" s="221"/>
      <c r="K149" s="221"/>
      <c r="L149" s="226"/>
      <c r="M149" s="227"/>
      <c r="N149" s="228"/>
      <c r="O149" s="228"/>
      <c r="P149" s="228"/>
      <c r="Q149" s="228"/>
      <c r="R149" s="228"/>
      <c r="S149" s="228"/>
      <c r="T149" s="229"/>
      <c r="AT149" s="230" t="s">
        <v>129</v>
      </c>
      <c r="AU149" s="230" t="s">
        <v>80</v>
      </c>
      <c r="AV149" s="15" t="s">
        <v>125</v>
      </c>
      <c r="AW149" s="15" t="s">
        <v>32</v>
      </c>
      <c r="AX149" s="15" t="s">
        <v>78</v>
      </c>
      <c r="AY149" s="230" t="s">
        <v>118</v>
      </c>
    </row>
    <row r="150" spans="1:65" s="2" customFormat="1" ht="24.2" customHeight="1">
      <c r="A150" s="35"/>
      <c r="B150" s="36"/>
      <c r="C150" s="179" t="s">
        <v>204</v>
      </c>
      <c r="D150" s="179" t="s">
        <v>120</v>
      </c>
      <c r="E150" s="180" t="s">
        <v>205</v>
      </c>
      <c r="F150" s="181" t="s">
        <v>206</v>
      </c>
      <c r="G150" s="182" t="s">
        <v>153</v>
      </c>
      <c r="H150" s="183">
        <v>2760</v>
      </c>
      <c r="I150" s="184"/>
      <c r="J150" s="185">
        <f>ROUND(I150*H150,2)</f>
        <v>0</v>
      </c>
      <c r="K150" s="181" t="s">
        <v>124</v>
      </c>
      <c r="L150" s="40"/>
      <c r="M150" s="186" t="s">
        <v>19</v>
      </c>
      <c r="N150" s="187" t="s">
        <v>42</v>
      </c>
      <c r="O150" s="65"/>
      <c r="P150" s="188">
        <f>O150*H150</f>
        <v>0</v>
      </c>
      <c r="Q150" s="188">
        <v>0</v>
      </c>
      <c r="R150" s="188">
        <f>Q150*H150</f>
        <v>0</v>
      </c>
      <c r="S150" s="188">
        <v>0</v>
      </c>
      <c r="T150" s="189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90" t="s">
        <v>125</v>
      </c>
      <c r="AT150" s="190" t="s">
        <v>120</v>
      </c>
      <c r="AU150" s="190" t="s">
        <v>80</v>
      </c>
      <c r="AY150" s="18" t="s">
        <v>118</v>
      </c>
      <c r="BE150" s="191">
        <f>IF(N150="základní",J150,0)</f>
        <v>0</v>
      </c>
      <c r="BF150" s="191">
        <f>IF(N150="snížená",J150,0)</f>
        <v>0</v>
      </c>
      <c r="BG150" s="191">
        <f>IF(N150="zákl. přenesená",J150,0)</f>
        <v>0</v>
      </c>
      <c r="BH150" s="191">
        <f>IF(N150="sníž. přenesená",J150,0)</f>
        <v>0</v>
      </c>
      <c r="BI150" s="191">
        <f>IF(N150="nulová",J150,0)</f>
        <v>0</v>
      </c>
      <c r="BJ150" s="18" t="s">
        <v>78</v>
      </c>
      <c r="BK150" s="191">
        <f>ROUND(I150*H150,2)</f>
        <v>0</v>
      </c>
      <c r="BL150" s="18" t="s">
        <v>125</v>
      </c>
      <c r="BM150" s="190" t="s">
        <v>207</v>
      </c>
    </row>
    <row r="151" spans="1:65" s="2" customFormat="1" ht="11.25">
      <c r="A151" s="35"/>
      <c r="B151" s="36"/>
      <c r="C151" s="37"/>
      <c r="D151" s="192" t="s">
        <v>127</v>
      </c>
      <c r="E151" s="37"/>
      <c r="F151" s="193" t="s">
        <v>208</v>
      </c>
      <c r="G151" s="37"/>
      <c r="H151" s="37"/>
      <c r="I151" s="194"/>
      <c r="J151" s="37"/>
      <c r="K151" s="37"/>
      <c r="L151" s="40"/>
      <c r="M151" s="195"/>
      <c r="N151" s="196"/>
      <c r="O151" s="65"/>
      <c r="P151" s="65"/>
      <c r="Q151" s="65"/>
      <c r="R151" s="65"/>
      <c r="S151" s="65"/>
      <c r="T151" s="66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8" t="s">
        <v>127</v>
      </c>
      <c r="AU151" s="18" t="s">
        <v>80</v>
      </c>
    </row>
    <row r="152" spans="1:65" s="13" customFormat="1" ht="11.25">
      <c r="B152" s="197"/>
      <c r="C152" s="198"/>
      <c r="D152" s="199" t="s">
        <v>129</v>
      </c>
      <c r="E152" s="200" t="s">
        <v>19</v>
      </c>
      <c r="F152" s="201" t="s">
        <v>195</v>
      </c>
      <c r="G152" s="198"/>
      <c r="H152" s="202">
        <v>2760</v>
      </c>
      <c r="I152" s="203"/>
      <c r="J152" s="198"/>
      <c r="K152" s="198"/>
      <c r="L152" s="204"/>
      <c r="M152" s="205"/>
      <c r="N152" s="206"/>
      <c r="O152" s="206"/>
      <c r="P152" s="206"/>
      <c r="Q152" s="206"/>
      <c r="R152" s="206"/>
      <c r="S152" s="206"/>
      <c r="T152" s="207"/>
      <c r="AT152" s="208" t="s">
        <v>129</v>
      </c>
      <c r="AU152" s="208" t="s">
        <v>80</v>
      </c>
      <c r="AV152" s="13" t="s">
        <v>80</v>
      </c>
      <c r="AW152" s="13" t="s">
        <v>32</v>
      </c>
      <c r="AX152" s="13" t="s">
        <v>71</v>
      </c>
      <c r="AY152" s="208" t="s">
        <v>118</v>
      </c>
    </row>
    <row r="153" spans="1:65" s="14" customFormat="1" ht="11.25">
      <c r="B153" s="209"/>
      <c r="C153" s="210"/>
      <c r="D153" s="199" t="s">
        <v>129</v>
      </c>
      <c r="E153" s="211" t="s">
        <v>19</v>
      </c>
      <c r="F153" s="212" t="s">
        <v>209</v>
      </c>
      <c r="G153" s="210"/>
      <c r="H153" s="213">
        <v>2760</v>
      </c>
      <c r="I153" s="214"/>
      <c r="J153" s="210"/>
      <c r="K153" s="210"/>
      <c r="L153" s="215"/>
      <c r="M153" s="216"/>
      <c r="N153" s="217"/>
      <c r="O153" s="217"/>
      <c r="P153" s="217"/>
      <c r="Q153" s="217"/>
      <c r="R153" s="217"/>
      <c r="S153" s="217"/>
      <c r="T153" s="218"/>
      <c r="AT153" s="219" t="s">
        <v>129</v>
      </c>
      <c r="AU153" s="219" t="s">
        <v>80</v>
      </c>
      <c r="AV153" s="14" t="s">
        <v>132</v>
      </c>
      <c r="AW153" s="14" t="s">
        <v>32</v>
      </c>
      <c r="AX153" s="14" t="s">
        <v>71</v>
      </c>
      <c r="AY153" s="219" t="s">
        <v>118</v>
      </c>
    </row>
    <row r="154" spans="1:65" s="15" customFormat="1" ht="11.25">
      <c r="B154" s="220"/>
      <c r="C154" s="221"/>
      <c r="D154" s="199" t="s">
        <v>129</v>
      </c>
      <c r="E154" s="222" t="s">
        <v>19</v>
      </c>
      <c r="F154" s="223" t="s">
        <v>133</v>
      </c>
      <c r="G154" s="221"/>
      <c r="H154" s="224">
        <v>2760</v>
      </c>
      <c r="I154" s="225"/>
      <c r="J154" s="221"/>
      <c r="K154" s="221"/>
      <c r="L154" s="226"/>
      <c r="M154" s="227"/>
      <c r="N154" s="228"/>
      <c r="O154" s="228"/>
      <c r="P154" s="228"/>
      <c r="Q154" s="228"/>
      <c r="R154" s="228"/>
      <c r="S154" s="228"/>
      <c r="T154" s="229"/>
      <c r="AT154" s="230" t="s">
        <v>129</v>
      </c>
      <c r="AU154" s="230" t="s">
        <v>80</v>
      </c>
      <c r="AV154" s="15" t="s">
        <v>125</v>
      </c>
      <c r="AW154" s="15" t="s">
        <v>32</v>
      </c>
      <c r="AX154" s="15" t="s">
        <v>78</v>
      </c>
      <c r="AY154" s="230" t="s">
        <v>118</v>
      </c>
    </row>
    <row r="155" spans="1:65" s="2" customFormat="1" ht="24.2" customHeight="1">
      <c r="A155" s="35"/>
      <c r="B155" s="36"/>
      <c r="C155" s="179" t="s">
        <v>210</v>
      </c>
      <c r="D155" s="179" t="s">
        <v>120</v>
      </c>
      <c r="E155" s="180" t="s">
        <v>211</v>
      </c>
      <c r="F155" s="181" t="s">
        <v>212</v>
      </c>
      <c r="G155" s="182" t="s">
        <v>213</v>
      </c>
      <c r="H155" s="183">
        <v>8832</v>
      </c>
      <c r="I155" s="184"/>
      <c r="J155" s="185">
        <f>ROUND(I155*H155,2)</f>
        <v>0</v>
      </c>
      <c r="K155" s="181" t="s">
        <v>124</v>
      </c>
      <c r="L155" s="40"/>
      <c r="M155" s="186" t="s">
        <v>19</v>
      </c>
      <c r="N155" s="187" t="s">
        <v>42</v>
      </c>
      <c r="O155" s="65"/>
      <c r="P155" s="188">
        <f>O155*H155</f>
        <v>0</v>
      </c>
      <c r="Q155" s="188">
        <v>0</v>
      </c>
      <c r="R155" s="188">
        <f>Q155*H155</f>
        <v>0</v>
      </c>
      <c r="S155" s="188">
        <v>0</v>
      </c>
      <c r="T155" s="189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90" t="s">
        <v>125</v>
      </c>
      <c r="AT155" s="190" t="s">
        <v>120</v>
      </c>
      <c r="AU155" s="190" t="s">
        <v>80</v>
      </c>
      <c r="AY155" s="18" t="s">
        <v>118</v>
      </c>
      <c r="BE155" s="191">
        <f>IF(N155="základní",J155,0)</f>
        <v>0</v>
      </c>
      <c r="BF155" s="191">
        <f>IF(N155="snížená",J155,0)</f>
        <v>0</v>
      </c>
      <c r="BG155" s="191">
        <f>IF(N155="zákl. přenesená",J155,0)</f>
        <v>0</v>
      </c>
      <c r="BH155" s="191">
        <f>IF(N155="sníž. přenesená",J155,0)</f>
        <v>0</v>
      </c>
      <c r="BI155" s="191">
        <f>IF(N155="nulová",J155,0)</f>
        <v>0</v>
      </c>
      <c r="BJ155" s="18" t="s">
        <v>78</v>
      </c>
      <c r="BK155" s="191">
        <f>ROUND(I155*H155,2)</f>
        <v>0</v>
      </c>
      <c r="BL155" s="18" t="s">
        <v>125</v>
      </c>
      <c r="BM155" s="190" t="s">
        <v>214</v>
      </c>
    </row>
    <row r="156" spans="1:65" s="2" customFormat="1" ht="11.25">
      <c r="A156" s="35"/>
      <c r="B156" s="36"/>
      <c r="C156" s="37"/>
      <c r="D156" s="192" t="s">
        <v>127</v>
      </c>
      <c r="E156" s="37"/>
      <c r="F156" s="193" t="s">
        <v>215</v>
      </c>
      <c r="G156" s="37"/>
      <c r="H156" s="37"/>
      <c r="I156" s="194"/>
      <c r="J156" s="37"/>
      <c r="K156" s="37"/>
      <c r="L156" s="40"/>
      <c r="M156" s="195"/>
      <c r="N156" s="196"/>
      <c r="O156" s="65"/>
      <c r="P156" s="65"/>
      <c r="Q156" s="65"/>
      <c r="R156" s="65"/>
      <c r="S156" s="65"/>
      <c r="T156" s="66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8" t="s">
        <v>127</v>
      </c>
      <c r="AU156" s="18" t="s">
        <v>80</v>
      </c>
    </row>
    <row r="157" spans="1:65" s="13" customFormat="1" ht="11.25">
      <c r="B157" s="197"/>
      <c r="C157" s="198"/>
      <c r="D157" s="199" t="s">
        <v>129</v>
      </c>
      <c r="E157" s="200" t="s">
        <v>19</v>
      </c>
      <c r="F157" s="201" t="s">
        <v>216</v>
      </c>
      <c r="G157" s="198"/>
      <c r="H157" s="202">
        <v>8832</v>
      </c>
      <c r="I157" s="203"/>
      <c r="J157" s="198"/>
      <c r="K157" s="198"/>
      <c r="L157" s="204"/>
      <c r="M157" s="205"/>
      <c r="N157" s="206"/>
      <c r="O157" s="206"/>
      <c r="P157" s="206"/>
      <c r="Q157" s="206"/>
      <c r="R157" s="206"/>
      <c r="S157" s="206"/>
      <c r="T157" s="207"/>
      <c r="AT157" s="208" t="s">
        <v>129</v>
      </c>
      <c r="AU157" s="208" t="s">
        <v>80</v>
      </c>
      <c r="AV157" s="13" t="s">
        <v>80</v>
      </c>
      <c r="AW157" s="13" t="s">
        <v>32</v>
      </c>
      <c r="AX157" s="13" t="s">
        <v>71</v>
      </c>
      <c r="AY157" s="208" t="s">
        <v>118</v>
      </c>
    </row>
    <row r="158" spans="1:65" s="14" customFormat="1" ht="11.25">
      <c r="B158" s="209"/>
      <c r="C158" s="210"/>
      <c r="D158" s="199" t="s">
        <v>129</v>
      </c>
      <c r="E158" s="211" t="s">
        <v>19</v>
      </c>
      <c r="F158" s="212" t="s">
        <v>217</v>
      </c>
      <c r="G158" s="210"/>
      <c r="H158" s="213">
        <v>8832</v>
      </c>
      <c r="I158" s="214"/>
      <c r="J158" s="210"/>
      <c r="K158" s="210"/>
      <c r="L158" s="215"/>
      <c r="M158" s="216"/>
      <c r="N158" s="217"/>
      <c r="O158" s="217"/>
      <c r="P158" s="217"/>
      <c r="Q158" s="217"/>
      <c r="R158" s="217"/>
      <c r="S158" s="217"/>
      <c r="T158" s="218"/>
      <c r="AT158" s="219" t="s">
        <v>129</v>
      </c>
      <c r="AU158" s="219" t="s">
        <v>80</v>
      </c>
      <c r="AV158" s="14" t="s">
        <v>132</v>
      </c>
      <c r="AW158" s="14" t="s">
        <v>32</v>
      </c>
      <c r="AX158" s="14" t="s">
        <v>71</v>
      </c>
      <c r="AY158" s="219" t="s">
        <v>118</v>
      </c>
    </row>
    <row r="159" spans="1:65" s="15" customFormat="1" ht="11.25">
      <c r="B159" s="220"/>
      <c r="C159" s="221"/>
      <c r="D159" s="199" t="s">
        <v>129</v>
      </c>
      <c r="E159" s="222" t="s">
        <v>19</v>
      </c>
      <c r="F159" s="223" t="s">
        <v>133</v>
      </c>
      <c r="G159" s="221"/>
      <c r="H159" s="224">
        <v>8832</v>
      </c>
      <c r="I159" s="225"/>
      <c r="J159" s="221"/>
      <c r="K159" s="221"/>
      <c r="L159" s="226"/>
      <c r="M159" s="227"/>
      <c r="N159" s="228"/>
      <c r="O159" s="228"/>
      <c r="P159" s="228"/>
      <c r="Q159" s="228"/>
      <c r="R159" s="228"/>
      <c r="S159" s="228"/>
      <c r="T159" s="229"/>
      <c r="AT159" s="230" t="s">
        <v>129</v>
      </c>
      <c r="AU159" s="230" t="s">
        <v>80</v>
      </c>
      <c r="AV159" s="15" t="s">
        <v>125</v>
      </c>
      <c r="AW159" s="15" t="s">
        <v>32</v>
      </c>
      <c r="AX159" s="15" t="s">
        <v>78</v>
      </c>
      <c r="AY159" s="230" t="s">
        <v>118</v>
      </c>
    </row>
    <row r="160" spans="1:65" s="2" customFormat="1" ht="24.2" customHeight="1">
      <c r="A160" s="35"/>
      <c r="B160" s="36"/>
      <c r="C160" s="179" t="s">
        <v>218</v>
      </c>
      <c r="D160" s="179" t="s">
        <v>120</v>
      </c>
      <c r="E160" s="180" t="s">
        <v>219</v>
      </c>
      <c r="F160" s="181" t="s">
        <v>220</v>
      </c>
      <c r="G160" s="182" t="s">
        <v>153</v>
      </c>
      <c r="H160" s="183">
        <v>5520</v>
      </c>
      <c r="I160" s="184"/>
      <c r="J160" s="185">
        <f>ROUND(I160*H160,2)</f>
        <v>0</v>
      </c>
      <c r="K160" s="181" t="s">
        <v>124</v>
      </c>
      <c r="L160" s="40"/>
      <c r="M160" s="186" t="s">
        <v>19</v>
      </c>
      <c r="N160" s="187" t="s">
        <v>42</v>
      </c>
      <c r="O160" s="65"/>
      <c r="P160" s="188">
        <f>O160*H160</f>
        <v>0</v>
      </c>
      <c r="Q160" s="188">
        <v>0</v>
      </c>
      <c r="R160" s="188">
        <f>Q160*H160</f>
        <v>0</v>
      </c>
      <c r="S160" s="188">
        <v>0</v>
      </c>
      <c r="T160" s="189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90" t="s">
        <v>125</v>
      </c>
      <c r="AT160" s="190" t="s">
        <v>120</v>
      </c>
      <c r="AU160" s="190" t="s">
        <v>80</v>
      </c>
      <c r="AY160" s="18" t="s">
        <v>118</v>
      </c>
      <c r="BE160" s="191">
        <f>IF(N160="základní",J160,0)</f>
        <v>0</v>
      </c>
      <c r="BF160" s="191">
        <f>IF(N160="snížená",J160,0)</f>
        <v>0</v>
      </c>
      <c r="BG160" s="191">
        <f>IF(N160="zákl. přenesená",J160,0)</f>
        <v>0</v>
      </c>
      <c r="BH160" s="191">
        <f>IF(N160="sníž. přenesená",J160,0)</f>
        <v>0</v>
      </c>
      <c r="BI160" s="191">
        <f>IF(N160="nulová",J160,0)</f>
        <v>0</v>
      </c>
      <c r="BJ160" s="18" t="s">
        <v>78</v>
      </c>
      <c r="BK160" s="191">
        <f>ROUND(I160*H160,2)</f>
        <v>0</v>
      </c>
      <c r="BL160" s="18" t="s">
        <v>125</v>
      </c>
      <c r="BM160" s="190" t="s">
        <v>221</v>
      </c>
    </row>
    <row r="161" spans="1:65" s="2" customFormat="1" ht="11.25">
      <c r="A161" s="35"/>
      <c r="B161" s="36"/>
      <c r="C161" s="37"/>
      <c r="D161" s="192" t="s">
        <v>127</v>
      </c>
      <c r="E161" s="37"/>
      <c r="F161" s="193" t="s">
        <v>222</v>
      </c>
      <c r="G161" s="37"/>
      <c r="H161" s="37"/>
      <c r="I161" s="194"/>
      <c r="J161" s="37"/>
      <c r="K161" s="37"/>
      <c r="L161" s="40"/>
      <c r="M161" s="195"/>
      <c r="N161" s="196"/>
      <c r="O161" s="65"/>
      <c r="P161" s="65"/>
      <c r="Q161" s="65"/>
      <c r="R161" s="65"/>
      <c r="S161" s="65"/>
      <c r="T161" s="66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8" t="s">
        <v>127</v>
      </c>
      <c r="AU161" s="18" t="s">
        <v>80</v>
      </c>
    </row>
    <row r="162" spans="1:65" s="13" customFormat="1" ht="11.25">
      <c r="B162" s="197"/>
      <c r="C162" s="198"/>
      <c r="D162" s="199" t="s">
        <v>129</v>
      </c>
      <c r="E162" s="200" t="s">
        <v>19</v>
      </c>
      <c r="F162" s="201" t="s">
        <v>181</v>
      </c>
      <c r="G162" s="198"/>
      <c r="H162" s="202">
        <v>5520</v>
      </c>
      <c r="I162" s="203"/>
      <c r="J162" s="198"/>
      <c r="K162" s="198"/>
      <c r="L162" s="204"/>
      <c r="M162" s="205"/>
      <c r="N162" s="206"/>
      <c r="O162" s="206"/>
      <c r="P162" s="206"/>
      <c r="Q162" s="206"/>
      <c r="R162" s="206"/>
      <c r="S162" s="206"/>
      <c r="T162" s="207"/>
      <c r="AT162" s="208" t="s">
        <v>129</v>
      </c>
      <c r="AU162" s="208" t="s">
        <v>80</v>
      </c>
      <c r="AV162" s="13" t="s">
        <v>80</v>
      </c>
      <c r="AW162" s="13" t="s">
        <v>32</v>
      </c>
      <c r="AX162" s="13" t="s">
        <v>71</v>
      </c>
      <c r="AY162" s="208" t="s">
        <v>118</v>
      </c>
    </row>
    <row r="163" spans="1:65" s="14" customFormat="1" ht="11.25">
      <c r="B163" s="209"/>
      <c r="C163" s="210"/>
      <c r="D163" s="199" t="s">
        <v>129</v>
      </c>
      <c r="E163" s="211" t="s">
        <v>19</v>
      </c>
      <c r="F163" s="212" t="s">
        <v>223</v>
      </c>
      <c r="G163" s="210"/>
      <c r="H163" s="213">
        <v>5520</v>
      </c>
      <c r="I163" s="214"/>
      <c r="J163" s="210"/>
      <c r="K163" s="210"/>
      <c r="L163" s="215"/>
      <c r="M163" s="216"/>
      <c r="N163" s="217"/>
      <c r="O163" s="217"/>
      <c r="P163" s="217"/>
      <c r="Q163" s="217"/>
      <c r="R163" s="217"/>
      <c r="S163" s="217"/>
      <c r="T163" s="218"/>
      <c r="AT163" s="219" t="s">
        <v>129</v>
      </c>
      <c r="AU163" s="219" t="s">
        <v>80</v>
      </c>
      <c r="AV163" s="14" t="s">
        <v>132</v>
      </c>
      <c r="AW163" s="14" t="s">
        <v>32</v>
      </c>
      <c r="AX163" s="14" t="s">
        <v>71</v>
      </c>
      <c r="AY163" s="219" t="s">
        <v>118</v>
      </c>
    </row>
    <row r="164" spans="1:65" s="15" customFormat="1" ht="11.25">
      <c r="B164" s="220"/>
      <c r="C164" s="221"/>
      <c r="D164" s="199" t="s">
        <v>129</v>
      </c>
      <c r="E164" s="222" t="s">
        <v>19</v>
      </c>
      <c r="F164" s="223" t="s">
        <v>133</v>
      </c>
      <c r="G164" s="221"/>
      <c r="H164" s="224">
        <v>5520</v>
      </c>
      <c r="I164" s="225"/>
      <c r="J164" s="221"/>
      <c r="K164" s="221"/>
      <c r="L164" s="226"/>
      <c r="M164" s="227"/>
      <c r="N164" s="228"/>
      <c r="O164" s="228"/>
      <c r="P164" s="228"/>
      <c r="Q164" s="228"/>
      <c r="R164" s="228"/>
      <c r="S164" s="228"/>
      <c r="T164" s="229"/>
      <c r="AT164" s="230" t="s">
        <v>129</v>
      </c>
      <c r="AU164" s="230" t="s">
        <v>80</v>
      </c>
      <c r="AV164" s="15" t="s">
        <v>125</v>
      </c>
      <c r="AW164" s="15" t="s">
        <v>32</v>
      </c>
      <c r="AX164" s="15" t="s">
        <v>78</v>
      </c>
      <c r="AY164" s="230" t="s">
        <v>118</v>
      </c>
    </row>
    <row r="165" spans="1:65" s="2" customFormat="1" ht="16.5" customHeight="1">
      <c r="A165" s="35"/>
      <c r="B165" s="36"/>
      <c r="C165" s="179" t="s">
        <v>224</v>
      </c>
      <c r="D165" s="179" t="s">
        <v>120</v>
      </c>
      <c r="E165" s="180" t="s">
        <v>225</v>
      </c>
      <c r="F165" s="181" t="s">
        <v>226</v>
      </c>
      <c r="G165" s="182" t="s">
        <v>142</v>
      </c>
      <c r="H165" s="183">
        <v>25600</v>
      </c>
      <c r="I165" s="184"/>
      <c r="J165" s="185">
        <f>ROUND(I165*H165,2)</f>
        <v>0</v>
      </c>
      <c r="K165" s="181" t="s">
        <v>124</v>
      </c>
      <c r="L165" s="40"/>
      <c r="M165" s="186" t="s">
        <v>19</v>
      </c>
      <c r="N165" s="187" t="s">
        <v>42</v>
      </c>
      <c r="O165" s="65"/>
      <c r="P165" s="188">
        <f>O165*H165</f>
        <v>0</v>
      </c>
      <c r="Q165" s="188">
        <v>0</v>
      </c>
      <c r="R165" s="188">
        <f>Q165*H165</f>
        <v>0</v>
      </c>
      <c r="S165" s="188">
        <v>0</v>
      </c>
      <c r="T165" s="189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90" t="s">
        <v>125</v>
      </c>
      <c r="AT165" s="190" t="s">
        <v>120</v>
      </c>
      <c r="AU165" s="190" t="s">
        <v>80</v>
      </c>
      <c r="AY165" s="18" t="s">
        <v>118</v>
      </c>
      <c r="BE165" s="191">
        <f>IF(N165="základní",J165,0)</f>
        <v>0</v>
      </c>
      <c r="BF165" s="191">
        <f>IF(N165="snížená",J165,0)</f>
        <v>0</v>
      </c>
      <c r="BG165" s="191">
        <f>IF(N165="zákl. přenesená",J165,0)</f>
        <v>0</v>
      </c>
      <c r="BH165" s="191">
        <f>IF(N165="sníž. přenesená",J165,0)</f>
        <v>0</v>
      </c>
      <c r="BI165" s="191">
        <f>IF(N165="nulová",J165,0)</f>
        <v>0</v>
      </c>
      <c r="BJ165" s="18" t="s">
        <v>78</v>
      </c>
      <c r="BK165" s="191">
        <f>ROUND(I165*H165,2)</f>
        <v>0</v>
      </c>
      <c r="BL165" s="18" t="s">
        <v>125</v>
      </c>
      <c r="BM165" s="190" t="s">
        <v>227</v>
      </c>
    </row>
    <row r="166" spans="1:65" s="2" customFormat="1" ht="11.25">
      <c r="A166" s="35"/>
      <c r="B166" s="36"/>
      <c r="C166" s="37"/>
      <c r="D166" s="192" t="s">
        <v>127</v>
      </c>
      <c r="E166" s="37"/>
      <c r="F166" s="193" t="s">
        <v>228</v>
      </c>
      <c r="G166" s="37"/>
      <c r="H166" s="37"/>
      <c r="I166" s="194"/>
      <c r="J166" s="37"/>
      <c r="K166" s="37"/>
      <c r="L166" s="40"/>
      <c r="M166" s="195"/>
      <c r="N166" s="196"/>
      <c r="O166" s="65"/>
      <c r="P166" s="65"/>
      <c r="Q166" s="65"/>
      <c r="R166" s="65"/>
      <c r="S166" s="65"/>
      <c r="T166" s="66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8" t="s">
        <v>127</v>
      </c>
      <c r="AU166" s="18" t="s">
        <v>80</v>
      </c>
    </row>
    <row r="167" spans="1:65" s="13" customFormat="1" ht="11.25">
      <c r="B167" s="197"/>
      <c r="C167" s="198"/>
      <c r="D167" s="199" t="s">
        <v>129</v>
      </c>
      <c r="E167" s="200" t="s">
        <v>19</v>
      </c>
      <c r="F167" s="201" t="s">
        <v>229</v>
      </c>
      <c r="G167" s="198"/>
      <c r="H167" s="202">
        <v>22000</v>
      </c>
      <c r="I167" s="203"/>
      <c r="J167" s="198"/>
      <c r="K167" s="198"/>
      <c r="L167" s="204"/>
      <c r="M167" s="205"/>
      <c r="N167" s="206"/>
      <c r="O167" s="206"/>
      <c r="P167" s="206"/>
      <c r="Q167" s="206"/>
      <c r="R167" s="206"/>
      <c r="S167" s="206"/>
      <c r="T167" s="207"/>
      <c r="AT167" s="208" t="s">
        <v>129</v>
      </c>
      <c r="AU167" s="208" t="s">
        <v>80</v>
      </c>
      <c r="AV167" s="13" t="s">
        <v>80</v>
      </c>
      <c r="AW167" s="13" t="s">
        <v>32</v>
      </c>
      <c r="AX167" s="13" t="s">
        <v>71</v>
      </c>
      <c r="AY167" s="208" t="s">
        <v>118</v>
      </c>
    </row>
    <row r="168" spans="1:65" s="14" customFormat="1" ht="11.25">
      <c r="B168" s="209"/>
      <c r="C168" s="210"/>
      <c r="D168" s="199" t="s">
        <v>129</v>
      </c>
      <c r="E168" s="211" t="s">
        <v>19</v>
      </c>
      <c r="F168" s="212" t="s">
        <v>230</v>
      </c>
      <c r="G168" s="210"/>
      <c r="H168" s="213">
        <v>22000</v>
      </c>
      <c r="I168" s="214"/>
      <c r="J168" s="210"/>
      <c r="K168" s="210"/>
      <c r="L168" s="215"/>
      <c r="M168" s="216"/>
      <c r="N168" s="217"/>
      <c r="O168" s="217"/>
      <c r="P168" s="217"/>
      <c r="Q168" s="217"/>
      <c r="R168" s="217"/>
      <c r="S168" s="217"/>
      <c r="T168" s="218"/>
      <c r="AT168" s="219" t="s">
        <v>129</v>
      </c>
      <c r="AU168" s="219" t="s">
        <v>80</v>
      </c>
      <c r="AV168" s="14" t="s">
        <v>132</v>
      </c>
      <c r="AW168" s="14" t="s">
        <v>32</v>
      </c>
      <c r="AX168" s="14" t="s">
        <v>71</v>
      </c>
      <c r="AY168" s="219" t="s">
        <v>118</v>
      </c>
    </row>
    <row r="169" spans="1:65" s="13" customFormat="1" ht="11.25">
      <c r="B169" s="197"/>
      <c r="C169" s="198"/>
      <c r="D169" s="199" t="s">
        <v>129</v>
      </c>
      <c r="E169" s="200" t="s">
        <v>19</v>
      </c>
      <c r="F169" s="201" t="s">
        <v>231</v>
      </c>
      <c r="G169" s="198"/>
      <c r="H169" s="202">
        <v>3600</v>
      </c>
      <c r="I169" s="203"/>
      <c r="J169" s="198"/>
      <c r="K169" s="198"/>
      <c r="L169" s="204"/>
      <c r="M169" s="205"/>
      <c r="N169" s="206"/>
      <c r="O169" s="206"/>
      <c r="P169" s="206"/>
      <c r="Q169" s="206"/>
      <c r="R169" s="206"/>
      <c r="S169" s="206"/>
      <c r="T169" s="207"/>
      <c r="AT169" s="208" t="s">
        <v>129</v>
      </c>
      <c r="AU169" s="208" t="s">
        <v>80</v>
      </c>
      <c r="AV169" s="13" t="s">
        <v>80</v>
      </c>
      <c r="AW169" s="13" t="s">
        <v>32</v>
      </c>
      <c r="AX169" s="13" t="s">
        <v>71</v>
      </c>
      <c r="AY169" s="208" t="s">
        <v>118</v>
      </c>
    </row>
    <row r="170" spans="1:65" s="14" customFormat="1" ht="11.25">
      <c r="B170" s="209"/>
      <c r="C170" s="210"/>
      <c r="D170" s="199" t="s">
        <v>129</v>
      </c>
      <c r="E170" s="211" t="s">
        <v>19</v>
      </c>
      <c r="F170" s="212" t="s">
        <v>232</v>
      </c>
      <c r="G170" s="210"/>
      <c r="H170" s="213">
        <v>3600</v>
      </c>
      <c r="I170" s="214"/>
      <c r="J170" s="210"/>
      <c r="K170" s="210"/>
      <c r="L170" s="215"/>
      <c r="M170" s="216"/>
      <c r="N170" s="217"/>
      <c r="O170" s="217"/>
      <c r="P170" s="217"/>
      <c r="Q170" s="217"/>
      <c r="R170" s="217"/>
      <c r="S170" s="217"/>
      <c r="T170" s="218"/>
      <c r="AT170" s="219" t="s">
        <v>129</v>
      </c>
      <c r="AU170" s="219" t="s">
        <v>80</v>
      </c>
      <c r="AV170" s="14" t="s">
        <v>132</v>
      </c>
      <c r="AW170" s="14" t="s">
        <v>32</v>
      </c>
      <c r="AX170" s="14" t="s">
        <v>71</v>
      </c>
      <c r="AY170" s="219" t="s">
        <v>118</v>
      </c>
    </row>
    <row r="171" spans="1:65" s="15" customFormat="1" ht="11.25">
      <c r="B171" s="220"/>
      <c r="C171" s="221"/>
      <c r="D171" s="199" t="s">
        <v>129</v>
      </c>
      <c r="E171" s="222" t="s">
        <v>19</v>
      </c>
      <c r="F171" s="223" t="s">
        <v>133</v>
      </c>
      <c r="G171" s="221"/>
      <c r="H171" s="224">
        <v>25600</v>
      </c>
      <c r="I171" s="225"/>
      <c r="J171" s="221"/>
      <c r="K171" s="221"/>
      <c r="L171" s="226"/>
      <c r="M171" s="227"/>
      <c r="N171" s="228"/>
      <c r="O171" s="228"/>
      <c r="P171" s="228"/>
      <c r="Q171" s="228"/>
      <c r="R171" s="228"/>
      <c r="S171" s="228"/>
      <c r="T171" s="229"/>
      <c r="AT171" s="230" t="s">
        <v>129</v>
      </c>
      <c r="AU171" s="230" t="s">
        <v>80</v>
      </c>
      <c r="AV171" s="15" t="s">
        <v>125</v>
      </c>
      <c r="AW171" s="15" t="s">
        <v>32</v>
      </c>
      <c r="AX171" s="15" t="s">
        <v>78</v>
      </c>
      <c r="AY171" s="230" t="s">
        <v>118</v>
      </c>
    </row>
    <row r="172" spans="1:65" s="2" customFormat="1" ht="21.75" customHeight="1">
      <c r="A172" s="35"/>
      <c r="B172" s="36"/>
      <c r="C172" s="179" t="s">
        <v>8</v>
      </c>
      <c r="D172" s="179" t="s">
        <v>120</v>
      </c>
      <c r="E172" s="180" t="s">
        <v>233</v>
      </c>
      <c r="F172" s="181" t="s">
        <v>234</v>
      </c>
      <c r="G172" s="182" t="s">
        <v>142</v>
      </c>
      <c r="H172" s="183">
        <v>3250</v>
      </c>
      <c r="I172" s="184"/>
      <c r="J172" s="185">
        <f>ROUND(I172*H172,2)</f>
        <v>0</v>
      </c>
      <c r="K172" s="181" t="s">
        <v>124</v>
      </c>
      <c r="L172" s="40"/>
      <c r="M172" s="186" t="s">
        <v>19</v>
      </c>
      <c r="N172" s="187" t="s">
        <v>42</v>
      </c>
      <c r="O172" s="65"/>
      <c r="P172" s="188">
        <f>O172*H172</f>
        <v>0</v>
      </c>
      <c r="Q172" s="188">
        <v>0</v>
      </c>
      <c r="R172" s="188">
        <f>Q172*H172</f>
        <v>0</v>
      </c>
      <c r="S172" s="188">
        <v>0</v>
      </c>
      <c r="T172" s="189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190" t="s">
        <v>125</v>
      </c>
      <c r="AT172" s="190" t="s">
        <v>120</v>
      </c>
      <c r="AU172" s="190" t="s">
        <v>80</v>
      </c>
      <c r="AY172" s="18" t="s">
        <v>118</v>
      </c>
      <c r="BE172" s="191">
        <f>IF(N172="základní",J172,0)</f>
        <v>0</v>
      </c>
      <c r="BF172" s="191">
        <f>IF(N172="snížená",J172,0)</f>
        <v>0</v>
      </c>
      <c r="BG172" s="191">
        <f>IF(N172="zákl. přenesená",J172,0)</f>
        <v>0</v>
      </c>
      <c r="BH172" s="191">
        <f>IF(N172="sníž. přenesená",J172,0)</f>
        <v>0</v>
      </c>
      <c r="BI172" s="191">
        <f>IF(N172="nulová",J172,0)</f>
        <v>0</v>
      </c>
      <c r="BJ172" s="18" t="s">
        <v>78</v>
      </c>
      <c r="BK172" s="191">
        <f>ROUND(I172*H172,2)</f>
        <v>0</v>
      </c>
      <c r="BL172" s="18" t="s">
        <v>125</v>
      </c>
      <c r="BM172" s="190" t="s">
        <v>235</v>
      </c>
    </row>
    <row r="173" spans="1:65" s="2" customFormat="1" ht="11.25">
      <c r="A173" s="35"/>
      <c r="B173" s="36"/>
      <c r="C173" s="37"/>
      <c r="D173" s="192" t="s">
        <v>127</v>
      </c>
      <c r="E173" s="37"/>
      <c r="F173" s="193" t="s">
        <v>236</v>
      </c>
      <c r="G173" s="37"/>
      <c r="H173" s="37"/>
      <c r="I173" s="194"/>
      <c r="J173" s="37"/>
      <c r="K173" s="37"/>
      <c r="L173" s="40"/>
      <c r="M173" s="195"/>
      <c r="N173" s="196"/>
      <c r="O173" s="65"/>
      <c r="P173" s="65"/>
      <c r="Q173" s="65"/>
      <c r="R173" s="65"/>
      <c r="S173" s="65"/>
      <c r="T173" s="66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8" t="s">
        <v>127</v>
      </c>
      <c r="AU173" s="18" t="s">
        <v>80</v>
      </c>
    </row>
    <row r="174" spans="1:65" s="13" customFormat="1" ht="11.25">
      <c r="B174" s="197"/>
      <c r="C174" s="198"/>
      <c r="D174" s="199" t="s">
        <v>129</v>
      </c>
      <c r="E174" s="200" t="s">
        <v>19</v>
      </c>
      <c r="F174" s="201" t="s">
        <v>237</v>
      </c>
      <c r="G174" s="198"/>
      <c r="H174" s="202">
        <v>3250</v>
      </c>
      <c r="I174" s="203"/>
      <c r="J174" s="198"/>
      <c r="K174" s="198"/>
      <c r="L174" s="204"/>
      <c r="M174" s="205"/>
      <c r="N174" s="206"/>
      <c r="O174" s="206"/>
      <c r="P174" s="206"/>
      <c r="Q174" s="206"/>
      <c r="R174" s="206"/>
      <c r="S174" s="206"/>
      <c r="T174" s="207"/>
      <c r="AT174" s="208" t="s">
        <v>129</v>
      </c>
      <c r="AU174" s="208" t="s">
        <v>80</v>
      </c>
      <c r="AV174" s="13" t="s">
        <v>80</v>
      </c>
      <c r="AW174" s="13" t="s">
        <v>32</v>
      </c>
      <c r="AX174" s="13" t="s">
        <v>71</v>
      </c>
      <c r="AY174" s="208" t="s">
        <v>118</v>
      </c>
    </row>
    <row r="175" spans="1:65" s="14" customFormat="1" ht="11.25">
      <c r="B175" s="209"/>
      <c r="C175" s="210"/>
      <c r="D175" s="199" t="s">
        <v>129</v>
      </c>
      <c r="E175" s="211" t="s">
        <v>19</v>
      </c>
      <c r="F175" s="212" t="s">
        <v>238</v>
      </c>
      <c r="G175" s="210"/>
      <c r="H175" s="213">
        <v>3250</v>
      </c>
      <c r="I175" s="214"/>
      <c r="J175" s="210"/>
      <c r="K175" s="210"/>
      <c r="L175" s="215"/>
      <c r="M175" s="216"/>
      <c r="N175" s="217"/>
      <c r="O175" s="217"/>
      <c r="P175" s="217"/>
      <c r="Q175" s="217"/>
      <c r="R175" s="217"/>
      <c r="S175" s="217"/>
      <c r="T175" s="218"/>
      <c r="AT175" s="219" t="s">
        <v>129</v>
      </c>
      <c r="AU175" s="219" t="s">
        <v>80</v>
      </c>
      <c r="AV175" s="14" t="s">
        <v>132</v>
      </c>
      <c r="AW175" s="14" t="s">
        <v>32</v>
      </c>
      <c r="AX175" s="14" t="s">
        <v>71</v>
      </c>
      <c r="AY175" s="219" t="s">
        <v>118</v>
      </c>
    </row>
    <row r="176" spans="1:65" s="15" customFormat="1" ht="11.25">
      <c r="B176" s="220"/>
      <c r="C176" s="221"/>
      <c r="D176" s="199" t="s">
        <v>129</v>
      </c>
      <c r="E176" s="222" t="s">
        <v>19</v>
      </c>
      <c r="F176" s="223" t="s">
        <v>133</v>
      </c>
      <c r="G176" s="221"/>
      <c r="H176" s="224">
        <v>3250</v>
      </c>
      <c r="I176" s="225"/>
      <c r="J176" s="221"/>
      <c r="K176" s="221"/>
      <c r="L176" s="226"/>
      <c r="M176" s="227"/>
      <c r="N176" s="228"/>
      <c r="O176" s="228"/>
      <c r="P176" s="228"/>
      <c r="Q176" s="228"/>
      <c r="R176" s="228"/>
      <c r="S176" s="228"/>
      <c r="T176" s="229"/>
      <c r="AT176" s="230" t="s">
        <v>129</v>
      </c>
      <c r="AU176" s="230" t="s">
        <v>80</v>
      </c>
      <c r="AV176" s="15" t="s">
        <v>125</v>
      </c>
      <c r="AW176" s="15" t="s">
        <v>32</v>
      </c>
      <c r="AX176" s="15" t="s">
        <v>78</v>
      </c>
      <c r="AY176" s="230" t="s">
        <v>118</v>
      </c>
    </row>
    <row r="177" spans="1:65" s="2" customFormat="1" ht="24.2" customHeight="1">
      <c r="A177" s="35"/>
      <c r="B177" s="36"/>
      <c r="C177" s="179" t="s">
        <v>239</v>
      </c>
      <c r="D177" s="179" t="s">
        <v>120</v>
      </c>
      <c r="E177" s="180" t="s">
        <v>240</v>
      </c>
      <c r="F177" s="181" t="s">
        <v>241</v>
      </c>
      <c r="G177" s="182" t="s">
        <v>142</v>
      </c>
      <c r="H177" s="183">
        <v>5650</v>
      </c>
      <c r="I177" s="184"/>
      <c r="J177" s="185">
        <f>ROUND(I177*H177,2)</f>
        <v>0</v>
      </c>
      <c r="K177" s="181" t="s">
        <v>124</v>
      </c>
      <c r="L177" s="40"/>
      <c r="M177" s="186" t="s">
        <v>19</v>
      </c>
      <c r="N177" s="187" t="s">
        <v>42</v>
      </c>
      <c r="O177" s="65"/>
      <c r="P177" s="188">
        <f>O177*H177</f>
        <v>0</v>
      </c>
      <c r="Q177" s="188">
        <v>0</v>
      </c>
      <c r="R177" s="188">
        <f>Q177*H177</f>
        <v>0</v>
      </c>
      <c r="S177" s="188">
        <v>0</v>
      </c>
      <c r="T177" s="189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190" t="s">
        <v>125</v>
      </c>
      <c r="AT177" s="190" t="s">
        <v>120</v>
      </c>
      <c r="AU177" s="190" t="s">
        <v>80</v>
      </c>
      <c r="AY177" s="18" t="s">
        <v>118</v>
      </c>
      <c r="BE177" s="191">
        <f>IF(N177="základní",J177,0)</f>
        <v>0</v>
      </c>
      <c r="BF177" s="191">
        <f>IF(N177="snížená",J177,0)</f>
        <v>0</v>
      </c>
      <c r="BG177" s="191">
        <f>IF(N177="zákl. přenesená",J177,0)</f>
        <v>0</v>
      </c>
      <c r="BH177" s="191">
        <f>IF(N177="sníž. přenesená",J177,0)</f>
        <v>0</v>
      </c>
      <c r="BI177" s="191">
        <f>IF(N177="nulová",J177,0)</f>
        <v>0</v>
      </c>
      <c r="BJ177" s="18" t="s">
        <v>78</v>
      </c>
      <c r="BK177" s="191">
        <f>ROUND(I177*H177,2)</f>
        <v>0</v>
      </c>
      <c r="BL177" s="18" t="s">
        <v>125</v>
      </c>
      <c r="BM177" s="190" t="s">
        <v>242</v>
      </c>
    </row>
    <row r="178" spans="1:65" s="2" customFormat="1" ht="11.25">
      <c r="A178" s="35"/>
      <c r="B178" s="36"/>
      <c r="C178" s="37"/>
      <c r="D178" s="192" t="s">
        <v>127</v>
      </c>
      <c r="E178" s="37"/>
      <c r="F178" s="193" t="s">
        <v>243</v>
      </c>
      <c r="G178" s="37"/>
      <c r="H178" s="37"/>
      <c r="I178" s="194"/>
      <c r="J178" s="37"/>
      <c r="K178" s="37"/>
      <c r="L178" s="40"/>
      <c r="M178" s="195"/>
      <c r="N178" s="196"/>
      <c r="O178" s="65"/>
      <c r="P178" s="65"/>
      <c r="Q178" s="65"/>
      <c r="R178" s="65"/>
      <c r="S178" s="65"/>
      <c r="T178" s="66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8" t="s">
        <v>127</v>
      </c>
      <c r="AU178" s="18" t="s">
        <v>80</v>
      </c>
    </row>
    <row r="179" spans="1:65" s="13" customFormat="1" ht="11.25">
      <c r="B179" s="197"/>
      <c r="C179" s="198"/>
      <c r="D179" s="199" t="s">
        <v>129</v>
      </c>
      <c r="E179" s="200" t="s">
        <v>19</v>
      </c>
      <c r="F179" s="201" t="s">
        <v>244</v>
      </c>
      <c r="G179" s="198"/>
      <c r="H179" s="202">
        <v>5650</v>
      </c>
      <c r="I179" s="203"/>
      <c r="J179" s="198"/>
      <c r="K179" s="198"/>
      <c r="L179" s="204"/>
      <c r="M179" s="205"/>
      <c r="N179" s="206"/>
      <c r="O179" s="206"/>
      <c r="P179" s="206"/>
      <c r="Q179" s="206"/>
      <c r="R179" s="206"/>
      <c r="S179" s="206"/>
      <c r="T179" s="207"/>
      <c r="AT179" s="208" t="s">
        <v>129</v>
      </c>
      <c r="AU179" s="208" t="s">
        <v>80</v>
      </c>
      <c r="AV179" s="13" t="s">
        <v>80</v>
      </c>
      <c r="AW179" s="13" t="s">
        <v>32</v>
      </c>
      <c r="AX179" s="13" t="s">
        <v>71</v>
      </c>
      <c r="AY179" s="208" t="s">
        <v>118</v>
      </c>
    </row>
    <row r="180" spans="1:65" s="14" customFormat="1" ht="11.25">
      <c r="B180" s="209"/>
      <c r="C180" s="210"/>
      <c r="D180" s="199" t="s">
        <v>129</v>
      </c>
      <c r="E180" s="211" t="s">
        <v>19</v>
      </c>
      <c r="F180" s="212" t="s">
        <v>245</v>
      </c>
      <c r="G180" s="210"/>
      <c r="H180" s="213">
        <v>5650</v>
      </c>
      <c r="I180" s="214"/>
      <c r="J180" s="210"/>
      <c r="K180" s="210"/>
      <c r="L180" s="215"/>
      <c r="M180" s="216"/>
      <c r="N180" s="217"/>
      <c r="O180" s="217"/>
      <c r="P180" s="217"/>
      <c r="Q180" s="217"/>
      <c r="R180" s="217"/>
      <c r="S180" s="217"/>
      <c r="T180" s="218"/>
      <c r="AT180" s="219" t="s">
        <v>129</v>
      </c>
      <c r="AU180" s="219" t="s">
        <v>80</v>
      </c>
      <c r="AV180" s="14" t="s">
        <v>132</v>
      </c>
      <c r="AW180" s="14" t="s">
        <v>32</v>
      </c>
      <c r="AX180" s="14" t="s">
        <v>71</v>
      </c>
      <c r="AY180" s="219" t="s">
        <v>118</v>
      </c>
    </row>
    <row r="181" spans="1:65" s="15" customFormat="1" ht="11.25">
      <c r="B181" s="220"/>
      <c r="C181" s="221"/>
      <c r="D181" s="199" t="s">
        <v>129</v>
      </c>
      <c r="E181" s="222" t="s">
        <v>19</v>
      </c>
      <c r="F181" s="223" t="s">
        <v>133</v>
      </c>
      <c r="G181" s="221"/>
      <c r="H181" s="224">
        <v>5650</v>
      </c>
      <c r="I181" s="225"/>
      <c r="J181" s="221"/>
      <c r="K181" s="221"/>
      <c r="L181" s="226"/>
      <c r="M181" s="227"/>
      <c r="N181" s="228"/>
      <c r="O181" s="228"/>
      <c r="P181" s="228"/>
      <c r="Q181" s="228"/>
      <c r="R181" s="228"/>
      <c r="S181" s="228"/>
      <c r="T181" s="229"/>
      <c r="AT181" s="230" t="s">
        <v>129</v>
      </c>
      <c r="AU181" s="230" t="s">
        <v>80</v>
      </c>
      <c r="AV181" s="15" t="s">
        <v>125</v>
      </c>
      <c r="AW181" s="15" t="s">
        <v>32</v>
      </c>
      <c r="AX181" s="15" t="s">
        <v>78</v>
      </c>
      <c r="AY181" s="230" t="s">
        <v>118</v>
      </c>
    </row>
    <row r="182" spans="1:65" s="2" customFormat="1" ht="16.5" customHeight="1">
      <c r="A182" s="35"/>
      <c r="B182" s="36"/>
      <c r="C182" s="179" t="s">
        <v>246</v>
      </c>
      <c r="D182" s="179" t="s">
        <v>120</v>
      </c>
      <c r="E182" s="180" t="s">
        <v>247</v>
      </c>
      <c r="F182" s="181" t="s">
        <v>248</v>
      </c>
      <c r="G182" s="182" t="s">
        <v>249</v>
      </c>
      <c r="H182" s="183">
        <v>2.56</v>
      </c>
      <c r="I182" s="184"/>
      <c r="J182" s="185">
        <f>ROUND(I182*H182,2)</f>
        <v>0</v>
      </c>
      <c r="K182" s="181" t="s">
        <v>124</v>
      </c>
      <c r="L182" s="40"/>
      <c r="M182" s="186" t="s">
        <v>19</v>
      </c>
      <c r="N182" s="187" t="s">
        <v>42</v>
      </c>
      <c r="O182" s="65"/>
      <c r="P182" s="188">
        <f>O182*H182</f>
        <v>0</v>
      </c>
      <c r="Q182" s="188">
        <v>0</v>
      </c>
      <c r="R182" s="188">
        <f>Q182*H182</f>
        <v>0</v>
      </c>
      <c r="S182" s="188">
        <v>0</v>
      </c>
      <c r="T182" s="189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90" t="s">
        <v>125</v>
      </c>
      <c r="AT182" s="190" t="s">
        <v>120</v>
      </c>
      <c r="AU182" s="190" t="s">
        <v>80</v>
      </c>
      <c r="AY182" s="18" t="s">
        <v>118</v>
      </c>
      <c r="BE182" s="191">
        <f>IF(N182="základní",J182,0)</f>
        <v>0</v>
      </c>
      <c r="BF182" s="191">
        <f>IF(N182="snížená",J182,0)</f>
        <v>0</v>
      </c>
      <c r="BG182" s="191">
        <f>IF(N182="zákl. přenesená",J182,0)</f>
        <v>0</v>
      </c>
      <c r="BH182" s="191">
        <f>IF(N182="sníž. přenesená",J182,0)</f>
        <v>0</v>
      </c>
      <c r="BI182" s="191">
        <f>IF(N182="nulová",J182,0)</f>
        <v>0</v>
      </c>
      <c r="BJ182" s="18" t="s">
        <v>78</v>
      </c>
      <c r="BK182" s="191">
        <f>ROUND(I182*H182,2)</f>
        <v>0</v>
      </c>
      <c r="BL182" s="18" t="s">
        <v>125</v>
      </c>
      <c r="BM182" s="190" t="s">
        <v>250</v>
      </c>
    </row>
    <row r="183" spans="1:65" s="2" customFormat="1" ht="11.25">
      <c r="A183" s="35"/>
      <c r="B183" s="36"/>
      <c r="C183" s="37"/>
      <c r="D183" s="192" t="s">
        <v>127</v>
      </c>
      <c r="E183" s="37"/>
      <c r="F183" s="193" t="s">
        <v>251</v>
      </c>
      <c r="G183" s="37"/>
      <c r="H183" s="37"/>
      <c r="I183" s="194"/>
      <c r="J183" s="37"/>
      <c r="K183" s="37"/>
      <c r="L183" s="40"/>
      <c r="M183" s="195"/>
      <c r="N183" s="196"/>
      <c r="O183" s="65"/>
      <c r="P183" s="65"/>
      <c r="Q183" s="65"/>
      <c r="R183" s="65"/>
      <c r="S183" s="65"/>
      <c r="T183" s="66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8" t="s">
        <v>127</v>
      </c>
      <c r="AU183" s="18" t="s">
        <v>80</v>
      </c>
    </row>
    <row r="184" spans="1:65" s="13" customFormat="1" ht="11.25">
      <c r="B184" s="197"/>
      <c r="C184" s="198"/>
      <c r="D184" s="199" t="s">
        <v>129</v>
      </c>
      <c r="E184" s="200" t="s">
        <v>19</v>
      </c>
      <c r="F184" s="201" t="s">
        <v>252</v>
      </c>
      <c r="G184" s="198"/>
      <c r="H184" s="202">
        <v>2.56</v>
      </c>
      <c r="I184" s="203"/>
      <c r="J184" s="198"/>
      <c r="K184" s="198"/>
      <c r="L184" s="204"/>
      <c r="M184" s="205"/>
      <c r="N184" s="206"/>
      <c r="O184" s="206"/>
      <c r="P184" s="206"/>
      <c r="Q184" s="206"/>
      <c r="R184" s="206"/>
      <c r="S184" s="206"/>
      <c r="T184" s="207"/>
      <c r="AT184" s="208" t="s">
        <v>129</v>
      </c>
      <c r="AU184" s="208" t="s">
        <v>80</v>
      </c>
      <c r="AV184" s="13" t="s">
        <v>80</v>
      </c>
      <c r="AW184" s="13" t="s">
        <v>32</v>
      </c>
      <c r="AX184" s="13" t="s">
        <v>71</v>
      </c>
      <c r="AY184" s="208" t="s">
        <v>118</v>
      </c>
    </row>
    <row r="185" spans="1:65" s="14" customFormat="1" ht="11.25">
      <c r="B185" s="209"/>
      <c r="C185" s="210"/>
      <c r="D185" s="199" t="s">
        <v>129</v>
      </c>
      <c r="E185" s="211" t="s">
        <v>19</v>
      </c>
      <c r="F185" s="212" t="s">
        <v>253</v>
      </c>
      <c r="G185" s="210"/>
      <c r="H185" s="213">
        <v>2.56</v>
      </c>
      <c r="I185" s="214"/>
      <c r="J185" s="210"/>
      <c r="K185" s="210"/>
      <c r="L185" s="215"/>
      <c r="M185" s="216"/>
      <c r="N185" s="217"/>
      <c r="O185" s="217"/>
      <c r="P185" s="217"/>
      <c r="Q185" s="217"/>
      <c r="R185" s="217"/>
      <c r="S185" s="217"/>
      <c r="T185" s="218"/>
      <c r="AT185" s="219" t="s">
        <v>129</v>
      </c>
      <c r="AU185" s="219" t="s">
        <v>80</v>
      </c>
      <c r="AV185" s="14" t="s">
        <v>132</v>
      </c>
      <c r="AW185" s="14" t="s">
        <v>32</v>
      </c>
      <c r="AX185" s="14" t="s">
        <v>71</v>
      </c>
      <c r="AY185" s="219" t="s">
        <v>118</v>
      </c>
    </row>
    <row r="186" spans="1:65" s="15" customFormat="1" ht="11.25">
      <c r="B186" s="220"/>
      <c r="C186" s="221"/>
      <c r="D186" s="199" t="s">
        <v>129</v>
      </c>
      <c r="E186" s="222" t="s">
        <v>19</v>
      </c>
      <c r="F186" s="223" t="s">
        <v>133</v>
      </c>
      <c r="G186" s="221"/>
      <c r="H186" s="224">
        <v>2.56</v>
      </c>
      <c r="I186" s="225"/>
      <c r="J186" s="221"/>
      <c r="K186" s="221"/>
      <c r="L186" s="226"/>
      <c r="M186" s="227"/>
      <c r="N186" s="228"/>
      <c r="O186" s="228"/>
      <c r="P186" s="228"/>
      <c r="Q186" s="228"/>
      <c r="R186" s="228"/>
      <c r="S186" s="228"/>
      <c r="T186" s="229"/>
      <c r="AT186" s="230" t="s">
        <v>129</v>
      </c>
      <c r="AU186" s="230" t="s">
        <v>80</v>
      </c>
      <c r="AV186" s="15" t="s">
        <v>125</v>
      </c>
      <c r="AW186" s="15" t="s">
        <v>32</v>
      </c>
      <c r="AX186" s="15" t="s">
        <v>78</v>
      </c>
      <c r="AY186" s="230" t="s">
        <v>118</v>
      </c>
    </row>
    <row r="187" spans="1:65" s="2" customFormat="1" ht="21.75" customHeight="1">
      <c r="A187" s="35"/>
      <c r="B187" s="36"/>
      <c r="C187" s="179" t="s">
        <v>254</v>
      </c>
      <c r="D187" s="179" t="s">
        <v>120</v>
      </c>
      <c r="E187" s="180" t="s">
        <v>255</v>
      </c>
      <c r="F187" s="181" t="s">
        <v>256</v>
      </c>
      <c r="G187" s="182" t="s">
        <v>249</v>
      </c>
      <c r="H187" s="183">
        <v>2.56</v>
      </c>
      <c r="I187" s="184"/>
      <c r="J187" s="185">
        <f>ROUND(I187*H187,2)</f>
        <v>0</v>
      </c>
      <c r="K187" s="181" t="s">
        <v>124</v>
      </c>
      <c r="L187" s="40"/>
      <c r="M187" s="186" t="s">
        <v>19</v>
      </c>
      <c r="N187" s="187" t="s">
        <v>42</v>
      </c>
      <c r="O187" s="65"/>
      <c r="P187" s="188">
        <f>O187*H187</f>
        <v>0</v>
      </c>
      <c r="Q187" s="188">
        <v>0</v>
      </c>
      <c r="R187" s="188">
        <f>Q187*H187</f>
        <v>0</v>
      </c>
      <c r="S187" s="188">
        <v>0</v>
      </c>
      <c r="T187" s="189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90" t="s">
        <v>125</v>
      </c>
      <c r="AT187" s="190" t="s">
        <v>120</v>
      </c>
      <c r="AU187" s="190" t="s">
        <v>80</v>
      </c>
      <c r="AY187" s="18" t="s">
        <v>118</v>
      </c>
      <c r="BE187" s="191">
        <f>IF(N187="základní",J187,0)</f>
        <v>0</v>
      </c>
      <c r="BF187" s="191">
        <f>IF(N187="snížená",J187,0)</f>
        <v>0</v>
      </c>
      <c r="BG187" s="191">
        <f>IF(N187="zákl. přenesená",J187,0)</f>
        <v>0</v>
      </c>
      <c r="BH187" s="191">
        <f>IF(N187="sníž. přenesená",J187,0)</f>
        <v>0</v>
      </c>
      <c r="BI187" s="191">
        <f>IF(N187="nulová",J187,0)</f>
        <v>0</v>
      </c>
      <c r="BJ187" s="18" t="s">
        <v>78</v>
      </c>
      <c r="BK187" s="191">
        <f>ROUND(I187*H187,2)</f>
        <v>0</v>
      </c>
      <c r="BL187" s="18" t="s">
        <v>125</v>
      </c>
      <c r="BM187" s="190" t="s">
        <v>257</v>
      </c>
    </row>
    <row r="188" spans="1:65" s="2" customFormat="1" ht="11.25">
      <c r="A188" s="35"/>
      <c r="B188" s="36"/>
      <c r="C188" s="37"/>
      <c r="D188" s="192" t="s">
        <v>127</v>
      </c>
      <c r="E188" s="37"/>
      <c r="F188" s="193" t="s">
        <v>258</v>
      </c>
      <c r="G188" s="37"/>
      <c r="H188" s="37"/>
      <c r="I188" s="194"/>
      <c r="J188" s="37"/>
      <c r="K188" s="37"/>
      <c r="L188" s="40"/>
      <c r="M188" s="195"/>
      <c r="N188" s="196"/>
      <c r="O188" s="65"/>
      <c r="P188" s="65"/>
      <c r="Q188" s="65"/>
      <c r="R188" s="65"/>
      <c r="S188" s="65"/>
      <c r="T188" s="66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8" t="s">
        <v>127</v>
      </c>
      <c r="AU188" s="18" t="s">
        <v>80</v>
      </c>
    </row>
    <row r="189" spans="1:65" s="13" customFormat="1" ht="11.25">
      <c r="B189" s="197"/>
      <c r="C189" s="198"/>
      <c r="D189" s="199" t="s">
        <v>129</v>
      </c>
      <c r="E189" s="200" t="s">
        <v>19</v>
      </c>
      <c r="F189" s="201" t="s">
        <v>252</v>
      </c>
      <c r="G189" s="198"/>
      <c r="H189" s="202">
        <v>2.56</v>
      </c>
      <c r="I189" s="203"/>
      <c r="J189" s="198"/>
      <c r="K189" s="198"/>
      <c r="L189" s="204"/>
      <c r="M189" s="205"/>
      <c r="N189" s="206"/>
      <c r="O189" s="206"/>
      <c r="P189" s="206"/>
      <c r="Q189" s="206"/>
      <c r="R189" s="206"/>
      <c r="S189" s="206"/>
      <c r="T189" s="207"/>
      <c r="AT189" s="208" t="s">
        <v>129</v>
      </c>
      <c r="AU189" s="208" t="s">
        <v>80</v>
      </c>
      <c r="AV189" s="13" t="s">
        <v>80</v>
      </c>
      <c r="AW189" s="13" t="s">
        <v>32</v>
      </c>
      <c r="AX189" s="13" t="s">
        <v>71</v>
      </c>
      <c r="AY189" s="208" t="s">
        <v>118</v>
      </c>
    </row>
    <row r="190" spans="1:65" s="14" customFormat="1" ht="11.25">
      <c r="B190" s="209"/>
      <c r="C190" s="210"/>
      <c r="D190" s="199" t="s">
        <v>129</v>
      </c>
      <c r="E190" s="211" t="s">
        <v>19</v>
      </c>
      <c r="F190" s="212" t="s">
        <v>259</v>
      </c>
      <c r="G190" s="210"/>
      <c r="H190" s="213">
        <v>2.56</v>
      </c>
      <c r="I190" s="214"/>
      <c r="J190" s="210"/>
      <c r="K190" s="210"/>
      <c r="L190" s="215"/>
      <c r="M190" s="216"/>
      <c r="N190" s="217"/>
      <c r="O190" s="217"/>
      <c r="P190" s="217"/>
      <c r="Q190" s="217"/>
      <c r="R190" s="217"/>
      <c r="S190" s="217"/>
      <c r="T190" s="218"/>
      <c r="AT190" s="219" t="s">
        <v>129</v>
      </c>
      <c r="AU190" s="219" t="s">
        <v>80</v>
      </c>
      <c r="AV190" s="14" t="s">
        <v>132</v>
      </c>
      <c r="AW190" s="14" t="s">
        <v>32</v>
      </c>
      <c r="AX190" s="14" t="s">
        <v>71</v>
      </c>
      <c r="AY190" s="219" t="s">
        <v>118</v>
      </c>
    </row>
    <row r="191" spans="1:65" s="15" customFormat="1" ht="11.25">
      <c r="B191" s="220"/>
      <c r="C191" s="221"/>
      <c r="D191" s="199" t="s">
        <v>129</v>
      </c>
      <c r="E191" s="222" t="s">
        <v>19</v>
      </c>
      <c r="F191" s="223" t="s">
        <v>133</v>
      </c>
      <c r="G191" s="221"/>
      <c r="H191" s="224">
        <v>2.56</v>
      </c>
      <c r="I191" s="225"/>
      <c r="J191" s="221"/>
      <c r="K191" s="221"/>
      <c r="L191" s="226"/>
      <c r="M191" s="227"/>
      <c r="N191" s="228"/>
      <c r="O191" s="228"/>
      <c r="P191" s="228"/>
      <c r="Q191" s="228"/>
      <c r="R191" s="228"/>
      <c r="S191" s="228"/>
      <c r="T191" s="229"/>
      <c r="AT191" s="230" t="s">
        <v>129</v>
      </c>
      <c r="AU191" s="230" t="s">
        <v>80</v>
      </c>
      <c r="AV191" s="15" t="s">
        <v>125</v>
      </c>
      <c r="AW191" s="15" t="s">
        <v>32</v>
      </c>
      <c r="AX191" s="15" t="s">
        <v>78</v>
      </c>
      <c r="AY191" s="230" t="s">
        <v>118</v>
      </c>
    </row>
    <row r="192" spans="1:65" s="2" customFormat="1" ht="128.65" customHeight="1">
      <c r="A192" s="35"/>
      <c r="B192" s="36"/>
      <c r="C192" s="179" t="s">
        <v>260</v>
      </c>
      <c r="D192" s="179" t="s">
        <v>120</v>
      </c>
      <c r="E192" s="180" t="s">
        <v>261</v>
      </c>
      <c r="F192" s="181" t="s">
        <v>262</v>
      </c>
      <c r="G192" s="182" t="s">
        <v>263</v>
      </c>
      <c r="H192" s="183">
        <v>1</v>
      </c>
      <c r="I192" s="184"/>
      <c r="J192" s="185">
        <f>ROUND(I192*H192,2)</f>
        <v>0</v>
      </c>
      <c r="K192" s="181" t="s">
        <v>19</v>
      </c>
      <c r="L192" s="40"/>
      <c r="M192" s="186" t="s">
        <v>19</v>
      </c>
      <c r="N192" s="187" t="s">
        <v>42</v>
      </c>
      <c r="O192" s="65"/>
      <c r="P192" s="188">
        <f>O192*H192</f>
        <v>0</v>
      </c>
      <c r="Q192" s="188">
        <v>0</v>
      </c>
      <c r="R192" s="188">
        <f>Q192*H192</f>
        <v>0</v>
      </c>
      <c r="S192" s="188">
        <v>0</v>
      </c>
      <c r="T192" s="189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190" t="s">
        <v>125</v>
      </c>
      <c r="AT192" s="190" t="s">
        <v>120</v>
      </c>
      <c r="AU192" s="190" t="s">
        <v>80</v>
      </c>
      <c r="AY192" s="18" t="s">
        <v>118</v>
      </c>
      <c r="BE192" s="191">
        <f>IF(N192="základní",J192,0)</f>
        <v>0</v>
      </c>
      <c r="BF192" s="191">
        <f>IF(N192="snížená",J192,0)</f>
        <v>0</v>
      </c>
      <c r="BG192" s="191">
        <f>IF(N192="zákl. přenesená",J192,0)</f>
        <v>0</v>
      </c>
      <c r="BH192" s="191">
        <f>IF(N192="sníž. přenesená",J192,0)</f>
        <v>0</v>
      </c>
      <c r="BI192" s="191">
        <f>IF(N192="nulová",J192,0)</f>
        <v>0</v>
      </c>
      <c r="BJ192" s="18" t="s">
        <v>78</v>
      </c>
      <c r="BK192" s="191">
        <f>ROUND(I192*H192,2)</f>
        <v>0</v>
      </c>
      <c r="BL192" s="18" t="s">
        <v>125</v>
      </c>
      <c r="BM192" s="190" t="s">
        <v>264</v>
      </c>
    </row>
    <row r="193" spans="1:65" s="13" customFormat="1" ht="11.25">
      <c r="B193" s="197"/>
      <c r="C193" s="198"/>
      <c r="D193" s="199" t="s">
        <v>129</v>
      </c>
      <c r="E193" s="200" t="s">
        <v>19</v>
      </c>
      <c r="F193" s="201" t="s">
        <v>78</v>
      </c>
      <c r="G193" s="198"/>
      <c r="H193" s="202">
        <v>1</v>
      </c>
      <c r="I193" s="203"/>
      <c r="J193" s="198"/>
      <c r="K193" s="198"/>
      <c r="L193" s="204"/>
      <c r="M193" s="205"/>
      <c r="N193" s="206"/>
      <c r="O193" s="206"/>
      <c r="P193" s="206"/>
      <c r="Q193" s="206"/>
      <c r="R193" s="206"/>
      <c r="S193" s="206"/>
      <c r="T193" s="207"/>
      <c r="AT193" s="208" t="s">
        <v>129</v>
      </c>
      <c r="AU193" s="208" t="s">
        <v>80</v>
      </c>
      <c r="AV193" s="13" t="s">
        <v>80</v>
      </c>
      <c r="AW193" s="13" t="s">
        <v>32</v>
      </c>
      <c r="AX193" s="13" t="s">
        <v>71</v>
      </c>
      <c r="AY193" s="208" t="s">
        <v>118</v>
      </c>
    </row>
    <row r="194" spans="1:65" s="14" customFormat="1" ht="11.25">
      <c r="B194" s="209"/>
      <c r="C194" s="210"/>
      <c r="D194" s="199" t="s">
        <v>129</v>
      </c>
      <c r="E194" s="211" t="s">
        <v>19</v>
      </c>
      <c r="F194" s="212" t="s">
        <v>265</v>
      </c>
      <c r="G194" s="210"/>
      <c r="H194" s="213">
        <v>1</v>
      </c>
      <c r="I194" s="214"/>
      <c r="J194" s="210"/>
      <c r="K194" s="210"/>
      <c r="L194" s="215"/>
      <c r="M194" s="216"/>
      <c r="N194" s="217"/>
      <c r="O194" s="217"/>
      <c r="P194" s="217"/>
      <c r="Q194" s="217"/>
      <c r="R194" s="217"/>
      <c r="S194" s="217"/>
      <c r="T194" s="218"/>
      <c r="AT194" s="219" t="s">
        <v>129</v>
      </c>
      <c r="AU194" s="219" t="s">
        <v>80</v>
      </c>
      <c r="AV194" s="14" t="s">
        <v>132</v>
      </c>
      <c r="AW194" s="14" t="s">
        <v>32</v>
      </c>
      <c r="AX194" s="14" t="s">
        <v>71</v>
      </c>
      <c r="AY194" s="219" t="s">
        <v>118</v>
      </c>
    </row>
    <row r="195" spans="1:65" s="15" customFormat="1" ht="11.25">
      <c r="B195" s="220"/>
      <c r="C195" s="221"/>
      <c r="D195" s="199" t="s">
        <v>129</v>
      </c>
      <c r="E195" s="222" t="s">
        <v>19</v>
      </c>
      <c r="F195" s="223" t="s">
        <v>133</v>
      </c>
      <c r="G195" s="221"/>
      <c r="H195" s="224">
        <v>1</v>
      </c>
      <c r="I195" s="225"/>
      <c r="J195" s="221"/>
      <c r="K195" s="221"/>
      <c r="L195" s="226"/>
      <c r="M195" s="227"/>
      <c r="N195" s="228"/>
      <c r="O195" s="228"/>
      <c r="P195" s="228"/>
      <c r="Q195" s="228"/>
      <c r="R195" s="228"/>
      <c r="S195" s="228"/>
      <c r="T195" s="229"/>
      <c r="AT195" s="230" t="s">
        <v>129</v>
      </c>
      <c r="AU195" s="230" t="s">
        <v>80</v>
      </c>
      <c r="AV195" s="15" t="s">
        <v>125</v>
      </c>
      <c r="AW195" s="15" t="s">
        <v>32</v>
      </c>
      <c r="AX195" s="15" t="s">
        <v>78</v>
      </c>
      <c r="AY195" s="230" t="s">
        <v>118</v>
      </c>
    </row>
    <row r="196" spans="1:65" s="12" customFormat="1" ht="22.9" customHeight="1">
      <c r="B196" s="163"/>
      <c r="C196" s="164"/>
      <c r="D196" s="165" t="s">
        <v>70</v>
      </c>
      <c r="E196" s="177" t="s">
        <v>125</v>
      </c>
      <c r="F196" s="177" t="s">
        <v>266</v>
      </c>
      <c r="G196" s="164"/>
      <c r="H196" s="164"/>
      <c r="I196" s="167"/>
      <c r="J196" s="178">
        <f>BK196</f>
        <v>0</v>
      </c>
      <c r="K196" s="164"/>
      <c r="L196" s="169"/>
      <c r="M196" s="170"/>
      <c r="N196" s="171"/>
      <c r="O196" s="171"/>
      <c r="P196" s="172">
        <f>SUM(P197:P210)</f>
        <v>0</v>
      </c>
      <c r="Q196" s="171"/>
      <c r="R196" s="172">
        <f>SUM(R197:R210)</f>
        <v>120.0423294</v>
      </c>
      <c r="S196" s="171"/>
      <c r="T196" s="173">
        <f>SUM(T197:T210)</f>
        <v>0</v>
      </c>
      <c r="AR196" s="174" t="s">
        <v>78</v>
      </c>
      <c r="AT196" s="175" t="s">
        <v>70</v>
      </c>
      <c r="AU196" s="175" t="s">
        <v>78</v>
      </c>
      <c r="AY196" s="174" t="s">
        <v>118</v>
      </c>
      <c r="BK196" s="176">
        <f>SUM(BK197:BK210)</f>
        <v>0</v>
      </c>
    </row>
    <row r="197" spans="1:65" s="2" customFormat="1" ht="24.2" customHeight="1">
      <c r="A197" s="35"/>
      <c r="B197" s="36"/>
      <c r="C197" s="179" t="s">
        <v>267</v>
      </c>
      <c r="D197" s="179" t="s">
        <v>120</v>
      </c>
      <c r="E197" s="180" t="s">
        <v>268</v>
      </c>
      <c r="F197" s="181" t="s">
        <v>269</v>
      </c>
      <c r="G197" s="182" t="s">
        <v>153</v>
      </c>
      <c r="H197" s="183">
        <v>5.25</v>
      </c>
      <c r="I197" s="184"/>
      <c r="J197" s="185">
        <f>ROUND(I197*H197,2)</f>
        <v>0</v>
      </c>
      <c r="K197" s="181" t="s">
        <v>124</v>
      </c>
      <c r="L197" s="40"/>
      <c r="M197" s="186" t="s">
        <v>19</v>
      </c>
      <c r="N197" s="187" t="s">
        <v>42</v>
      </c>
      <c r="O197" s="65"/>
      <c r="P197" s="188">
        <f>O197*H197</f>
        <v>0</v>
      </c>
      <c r="Q197" s="188">
        <v>2.8333080000000002</v>
      </c>
      <c r="R197" s="188">
        <f>Q197*H197</f>
        <v>14.874867</v>
      </c>
      <c r="S197" s="188">
        <v>0</v>
      </c>
      <c r="T197" s="189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190" t="s">
        <v>125</v>
      </c>
      <c r="AT197" s="190" t="s">
        <v>120</v>
      </c>
      <c r="AU197" s="190" t="s">
        <v>80</v>
      </c>
      <c r="AY197" s="18" t="s">
        <v>118</v>
      </c>
      <c r="BE197" s="191">
        <f>IF(N197="základní",J197,0)</f>
        <v>0</v>
      </c>
      <c r="BF197" s="191">
        <f>IF(N197="snížená",J197,0)</f>
        <v>0</v>
      </c>
      <c r="BG197" s="191">
        <f>IF(N197="zákl. přenesená",J197,0)</f>
        <v>0</v>
      </c>
      <c r="BH197" s="191">
        <f>IF(N197="sníž. přenesená",J197,0)</f>
        <v>0</v>
      </c>
      <c r="BI197" s="191">
        <f>IF(N197="nulová",J197,0)</f>
        <v>0</v>
      </c>
      <c r="BJ197" s="18" t="s">
        <v>78</v>
      </c>
      <c r="BK197" s="191">
        <f>ROUND(I197*H197,2)</f>
        <v>0</v>
      </c>
      <c r="BL197" s="18" t="s">
        <v>125</v>
      </c>
      <c r="BM197" s="190" t="s">
        <v>270</v>
      </c>
    </row>
    <row r="198" spans="1:65" s="2" customFormat="1" ht="11.25">
      <c r="A198" s="35"/>
      <c r="B198" s="36"/>
      <c r="C198" s="37"/>
      <c r="D198" s="192" t="s">
        <v>127</v>
      </c>
      <c r="E198" s="37"/>
      <c r="F198" s="193" t="s">
        <v>271</v>
      </c>
      <c r="G198" s="37"/>
      <c r="H198" s="37"/>
      <c r="I198" s="194"/>
      <c r="J198" s="37"/>
      <c r="K198" s="37"/>
      <c r="L198" s="40"/>
      <c r="M198" s="195"/>
      <c r="N198" s="196"/>
      <c r="O198" s="65"/>
      <c r="P198" s="65"/>
      <c r="Q198" s="65"/>
      <c r="R198" s="65"/>
      <c r="S198" s="65"/>
      <c r="T198" s="66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8" t="s">
        <v>127</v>
      </c>
      <c r="AU198" s="18" t="s">
        <v>80</v>
      </c>
    </row>
    <row r="199" spans="1:65" s="13" customFormat="1" ht="11.25">
      <c r="B199" s="197"/>
      <c r="C199" s="198"/>
      <c r="D199" s="199" t="s">
        <v>129</v>
      </c>
      <c r="E199" s="200" t="s">
        <v>19</v>
      </c>
      <c r="F199" s="201" t="s">
        <v>272</v>
      </c>
      <c r="G199" s="198"/>
      <c r="H199" s="202">
        <v>5.25</v>
      </c>
      <c r="I199" s="203"/>
      <c r="J199" s="198"/>
      <c r="K199" s="198"/>
      <c r="L199" s="204"/>
      <c r="M199" s="205"/>
      <c r="N199" s="206"/>
      <c r="O199" s="206"/>
      <c r="P199" s="206"/>
      <c r="Q199" s="206"/>
      <c r="R199" s="206"/>
      <c r="S199" s="206"/>
      <c r="T199" s="207"/>
      <c r="AT199" s="208" t="s">
        <v>129</v>
      </c>
      <c r="AU199" s="208" t="s">
        <v>80</v>
      </c>
      <c r="AV199" s="13" t="s">
        <v>80</v>
      </c>
      <c r="AW199" s="13" t="s">
        <v>32</v>
      </c>
      <c r="AX199" s="13" t="s">
        <v>71</v>
      </c>
      <c r="AY199" s="208" t="s">
        <v>118</v>
      </c>
    </row>
    <row r="200" spans="1:65" s="14" customFormat="1" ht="11.25">
      <c r="B200" s="209"/>
      <c r="C200" s="210"/>
      <c r="D200" s="199" t="s">
        <v>129</v>
      </c>
      <c r="E200" s="211" t="s">
        <v>19</v>
      </c>
      <c r="F200" s="212" t="s">
        <v>273</v>
      </c>
      <c r="G200" s="210"/>
      <c r="H200" s="213">
        <v>5.25</v>
      </c>
      <c r="I200" s="214"/>
      <c r="J200" s="210"/>
      <c r="K200" s="210"/>
      <c r="L200" s="215"/>
      <c r="M200" s="216"/>
      <c r="N200" s="217"/>
      <c r="O200" s="217"/>
      <c r="P200" s="217"/>
      <c r="Q200" s="217"/>
      <c r="R200" s="217"/>
      <c r="S200" s="217"/>
      <c r="T200" s="218"/>
      <c r="AT200" s="219" t="s">
        <v>129</v>
      </c>
      <c r="AU200" s="219" t="s">
        <v>80</v>
      </c>
      <c r="AV200" s="14" t="s">
        <v>132</v>
      </c>
      <c r="AW200" s="14" t="s">
        <v>32</v>
      </c>
      <c r="AX200" s="14" t="s">
        <v>71</v>
      </c>
      <c r="AY200" s="219" t="s">
        <v>118</v>
      </c>
    </row>
    <row r="201" spans="1:65" s="15" customFormat="1" ht="11.25">
      <c r="B201" s="220"/>
      <c r="C201" s="221"/>
      <c r="D201" s="199" t="s">
        <v>129</v>
      </c>
      <c r="E201" s="222" t="s">
        <v>19</v>
      </c>
      <c r="F201" s="223" t="s">
        <v>133</v>
      </c>
      <c r="G201" s="221"/>
      <c r="H201" s="224">
        <v>5.25</v>
      </c>
      <c r="I201" s="225"/>
      <c r="J201" s="221"/>
      <c r="K201" s="221"/>
      <c r="L201" s="226"/>
      <c r="M201" s="227"/>
      <c r="N201" s="228"/>
      <c r="O201" s="228"/>
      <c r="P201" s="228"/>
      <c r="Q201" s="228"/>
      <c r="R201" s="228"/>
      <c r="S201" s="228"/>
      <c r="T201" s="229"/>
      <c r="AT201" s="230" t="s">
        <v>129</v>
      </c>
      <c r="AU201" s="230" t="s">
        <v>80</v>
      </c>
      <c r="AV201" s="15" t="s">
        <v>125</v>
      </c>
      <c r="AW201" s="15" t="s">
        <v>32</v>
      </c>
      <c r="AX201" s="15" t="s">
        <v>78</v>
      </c>
      <c r="AY201" s="230" t="s">
        <v>118</v>
      </c>
    </row>
    <row r="202" spans="1:65" s="2" customFormat="1" ht="24.2" customHeight="1">
      <c r="A202" s="35"/>
      <c r="B202" s="36"/>
      <c r="C202" s="179" t="s">
        <v>7</v>
      </c>
      <c r="D202" s="179" t="s">
        <v>120</v>
      </c>
      <c r="E202" s="180" t="s">
        <v>274</v>
      </c>
      <c r="F202" s="181" t="s">
        <v>275</v>
      </c>
      <c r="G202" s="182" t="s">
        <v>153</v>
      </c>
      <c r="H202" s="183">
        <v>49.28</v>
      </c>
      <c r="I202" s="184"/>
      <c r="J202" s="185">
        <f>ROUND(I202*H202,2)</f>
        <v>0</v>
      </c>
      <c r="K202" s="181" t="s">
        <v>124</v>
      </c>
      <c r="L202" s="40"/>
      <c r="M202" s="186" t="s">
        <v>19</v>
      </c>
      <c r="N202" s="187" t="s">
        <v>42</v>
      </c>
      <c r="O202" s="65"/>
      <c r="P202" s="188">
        <f>O202*H202</f>
        <v>0</v>
      </c>
      <c r="Q202" s="188">
        <v>2.13408</v>
      </c>
      <c r="R202" s="188">
        <f>Q202*H202</f>
        <v>105.16746240000001</v>
      </c>
      <c r="S202" s="188">
        <v>0</v>
      </c>
      <c r="T202" s="189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190" t="s">
        <v>125</v>
      </c>
      <c r="AT202" s="190" t="s">
        <v>120</v>
      </c>
      <c r="AU202" s="190" t="s">
        <v>80</v>
      </c>
      <c r="AY202" s="18" t="s">
        <v>118</v>
      </c>
      <c r="BE202" s="191">
        <f>IF(N202="základní",J202,0)</f>
        <v>0</v>
      </c>
      <c r="BF202" s="191">
        <f>IF(N202="snížená",J202,0)</f>
        <v>0</v>
      </c>
      <c r="BG202" s="191">
        <f>IF(N202="zákl. přenesená",J202,0)</f>
        <v>0</v>
      </c>
      <c r="BH202" s="191">
        <f>IF(N202="sníž. přenesená",J202,0)</f>
        <v>0</v>
      </c>
      <c r="BI202" s="191">
        <f>IF(N202="nulová",J202,0)</f>
        <v>0</v>
      </c>
      <c r="BJ202" s="18" t="s">
        <v>78</v>
      </c>
      <c r="BK202" s="191">
        <f>ROUND(I202*H202,2)</f>
        <v>0</v>
      </c>
      <c r="BL202" s="18" t="s">
        <v>125</v>
      </c>
      <c r="BM202" s="190" t="s">
        <v>276</v>
      </c>
    </row>
    <row r="203" spans="1:65" s="2" customFormat="1" ht="11.25">
      <c r="A203" s="35"/>
      <c r="B203" s="36"/>
      <c r="C203" s="37"/>
      <c r="D203" s="192" t="s">
        <v>127</v>
      </c>
      <c r="E203" s="37"/>
      <c r="F203" s="193" t="s">
        <v>277</v>
      </c>
      <c r="G203" s="37"/>
      <c r="H203" s="37"/>
      <c r="I203" s="194"/>
      <c r="J203" s="37"/>
      <c r="K203" s="37"/>
      <c r="L203" s="40"/>
      <c r="M203" s="195"/>
      <c r="N203" s="196"/>
      <c r="O203" s="65"/>
      <c r="P203" s="65"/>
      <c r="Q203" s="65"/>
      <c r="R203" s="65"/>
      <c r="S203" s="65"/>
      <c r="T203" s="66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8" t="s">
        <v>127</v>
      </c>
      <c r="AU203" s="18" t="s">
        <v>80</v>
      </c>
    </row>
    <row r="204" spans="1:65" s="13" customFormat="1" ht="11.25">
      <c r="B204" s="197"/>
      <c r="C204" s="198"/>
      <c r="D204" s="199" t="s">
        <v>129</v>
      </c>
      <c r="E204" s="200" t="s">
        <v>19</v>
      </c>
      <c r="F204" s="201" t="s">
        <v>278</v>
      </c>
      <c r="G204" s="198"/>
      <c r="H204" s="202">
        <v>12.8</v>
      </c>
      <c r="I204" s="203"/>
      <c r="J204" s="198"/>
      <c r="K204" s="198"/>
      <c r="L204" s="204"/>
      <c r="M204" s="205"/>
      <c r="N204" s="206"/>
      <c r="O204" s="206"/>
      <c r="P204" s="206"/>
      <c r="Q204" s="206"/>
      <c r="R204" s="206"/>
      <c r="S204" s="206"/>
      <c r="T204" s="207"/>
      <c r="AT204" s="208" t="s">
        <v>129</v>
      </c>
      <c r="AU204" s="208" t="s">
        <v>80</v>
      </c>
      <c r="AV204" s="13" t="s">
        <v>80</v>
      </c>
      <c r="AW204" s="13" t="s">
        <v>32</v>
      </c>
      <c r="AX204" s="13" t="s">
        <v>71</v>
      </c>
      <c r="AY204" s="208" t="s">
        <v>118</v>
      </c>
    </row>
    <row r="205" spans="1:65" s="14" customFormat="1" ht="11.25">
      <c r="B205" s="209"/>
      <c r="C205" s="210"/>
      <c r="D205" s="199" t="s">
        <v>129</v>
      </c>
      <c r="E205" s="211" t="s">
        <v>19</v>
      </c>
      <c r="F205" s="212" t="s">
        <v>279</v>
      </c>
      <c r="G205" s="210"/>
      <c r="H205" s="213">
        <v>12.8</v>
      </c>
      <c r="I205" s="214"/>
      <c r="J205" s="210"/>
      <c r="K205" s="210"/>
      <c r="L205" s="215"/>
      <c r="M205" s="216"/>
      <c r="N205" s="217"/>
      <c r="O205" s="217"/>
      <c r="P205" s="217"/>
      <c r="Q205" s="217"/>
      <c r="R205" s="217"/>
      <c r="S205" s="217"/>
      <c r="T205" s="218"/>
      <c r="AT205" s="219" t="s">
        <v>129</v>
      </c>
      <c r="AU205" s="219" t="s">
        <v>80</v>
      </c>
      <c r="AV205" s="14" t="s">
        <v>132</v>
      </c>
      <c r="AW205" s="14" t="s">
        <v>32</v>
      </c>
      <c r="AX205" s="14" t="s">
        <v>71</v>
      </c>
      <c r="AY205" s="219" t="s">
        <v>118</v>
      </c>
    </row>
    <row r="206" spans="1:65" s="13" customFormat="1" ht="11.25">
      <c r="B206" s="197"/>
      <c r="C206" s="198"/>
      <c r="D206" s="199" t="s">
        <v>129</v>
      </c>
      <c r="E206" s="200" t="s">
        <v>19</v>
      </c>
      <c r="F206" s="201" t="s">
        <v>280</v>
      </c>
      <c r="G206" s="198"/>
      <c r="H206" s="202">
        <v>24</v>
      </c>
      <c r="I206" s="203"/>
      <c r="J206" s="198"/>
      <c r="K206" s="198"/>
      <c r="L206" s="204"/>
      <c r="M206" s="205"/>
      <c r="N206" s="206"/>
      <c r="O206" s="206"/>
      <c r="P206" s="206"/>
      <c r="Q206" s="206"/>
      <c r="R206" s="206"/>
      <c r="S206" s="206"/>
      <c r="T206" s="207"/>
      <c r="AT206" s="208" t="s">
        <v>129</v>
      </c>
      <c r="AU206" s="208" t="s">
        <v>80</v>
      </c>
      <c r="AV206" s="13" t="s">
        <v>80</v>
      </c>
      <c r="AW206" s="13" t="s">
        <v>32</v>
      </c>
      <c r="AX206" s="13" t="s">
        <v>71</v>
      </c>
      <c r="AY206" s="208" t="s">
        <v>118</v>
      </c>
    </row>
    <row r="207" spans="1:65" s="14" customFormat="1" ht="11.25">
      <c r="B207" s="209"/>
      <c r="C207" s="210"/>
      <c r="D207" s="199" t="s">
        <v>129</v>
      </c>
      <c r="E207" s="211" t="s">
        <v>19</v>
      </c>
      <c r="F207" s="212" t="s">
        <v>281</v>
      </c>
      <c r="G207" s="210"/>
      <c r="H207" s="213">
        <v>24</v>
      </c>
      <c r="I207" s="214"/>
      <c r="J207" s="210"/>
      <c r="K207" s="210"/>
      <c r="L207" s="215"/>
      <c r="M207" s="216"/>
      <c r="N207" s="217"/>
      <c r="O207" s="217"/>
      <c r="P207" s="217"/>
      <c r="Q207" s="217"/>
      <c r="R207" s="217"/>
      <c r="S207" s="217"/>
      <c r="T207" s="218"/>
      <c r="AT207" s="219" t="s">
        <v>129</v>
      </c>
      <c r="AU207" s="219" t="s">
        <v>80</v>
      </c>
      <c r="AV207" s="14" t="s">
        <v>132</v>
      </c>
      <c r="AW207" s="14" t="s">
        <v>32</v>
      </c>
      <c r="AX207" s="14" t="s">
        <v>71</v>
      </c>
      <c r="AY207" s="219" t="s">
        <v>118</v>
      </c>
    </row>
    <row r="208" spans="1:65" s="13" customFormat="1" ht="11.25">
      <c r="B208" s="197"/>
      <c r="C208" s="198"/>
      <c r="D208" s="199" t="s">
        <v>129</v>
      </c>
      <c r="E208" s="200" t="s">
        <v>19</v>
      </c>
      <c r="F208" s="201" t="s">
        <v>282</v>
      </c>
      <c r="G208" s="198"/>
      <c r="H208" s="202">
        <v>12.48</v>
      </c>
      <c r="I208" s="203"/>
      <c r="J208" s="198"/>
      <c r="K208" s="198"/>
      <c r="L208" s="204"/>
      <c r="M208" s="205"/>
      <c r="N208" s="206"/>
      <c r="O208" s="206"/>
      <c r="P208" s="206"/>
      <c r="Q208" s="206"/>
      <c r="R208" s="206"/>
      <c r="S208" s="206"/>
      <c r="T208" s="207"/>
      <c r="AT208" s="208" t="s">
        <v>129</v>
      </c>
      <c r="AU208" s="208" t="s">
        <v>80</v>
      </c>
      <c r="AV208" s="13" t="s">
        <v>80</v>
      </c>
      <c r="AW208" s="13" t="s">
        <v>32</v>
      </c>
      <c r="AX208" s="13" t="s">
        <v>71</v>
      </c>
      <c r="AY208" s="208" t="s">
        <v>118</v>
      </c>
    </row>
    <row r="209" spans="1:65" s="14" customFormat="1" ht="11.25">
      <c r="B209" s="209"/>
      <c r="C209" s="210"/>
      <c r="D209" s="199" t="s">
        <v>129</v>
      </c>
      <c r="E209" s="211" t="s">
        <v>19</v>
      </c>
      <c r="F209" s="212" t="s">
        <v>283</v>
      </c>
      <c r="G209" s="210"/>
      <c r="H209" s="213">
        <v>12.48</v>
      </c>
      <c r="I209" s="214"/>
      <c r="J209" s="210"/>
      <c r="K209" s="210"/>
      <c r="L209" s="215"/>
      <c r="M209" s="216"/>
      <c r="N209" s="217"/>
      <c r="O209" s="217"/>
      <c r="P209" s="217"/>
      <c r="Q209" s="217"/>
      <c r="R209" s="217"/>
      <c r="S209" s="217"/>
      <c r="T209" s="218"/>
      <c r="AT209" s="219" t="s">
        <v>129</v>
      </c>
      <c r="AU209" s="219" t="s">
        <v>80</v>
      </c>
      <c r="AV209" s="14" t="s">
        <v>132</v>
      </c>
      <c r="AW209" s="14" t="s">
        <v>32</v>
      </c>
      <c r="AX209" s="14" t="s">
        <v>71</v>
      </c>
      <c r="AY209" s="219" t="s">
        <v>118</v>
      </c>
    </row>
    <row r="210" spans="1:65" s="15" customFormat="1" ht="11.25">
      <c r="B210" s="220"/>
      <c r="C210" s="221"/>
      <c r="D210" s="199" t="s">
        <v>129</v>
      </c>
      <c r="E210" s="222" t="s">
        <v>19</v>
      </c>
      <c r="F210" s="223" t="s">
        <v>133</v>
      </c>
      <c r="G210" s="221"/>
      <c r="H210" s="224">
        <v>49.28</v>
      </c>
      <c r="I210" s="225"/>
      <c r="J210" s="221"/>
      <c r="K210" s="221"/>
      <c r="L210" s="226"/>
      <c r="M210" s="227"/>
      <c r="N210" s="228"/>
      <c r="O210" s="228"/>
      <c r="P210" s="228"/>
      <c r="Q210" s="228"/>
      <c r="R210" s="228"/>
      <c r="S210" s="228"/>
      <c r="T210" s="229"/>
      <c r="AT210" s="230" t="s">
        <v>129</v>
      </c>
      <c r="AU210" s="230" t="s">
        <v>80</v>
      </c>
      <c r="AV210" s="15" t="s">
        <v>125</v>
      </c>
      <c r="AW210" s="15" t="s">
        <v>32</v>
      </c>
      <c r="AX210" s="15" t="s">
        <v>78</v>
      </c>
      <c r="AY210" s="230" t="s">
        <v>118</v>
      </c>
    </row>
    <row r="211" spans="1:65" s="12" customFormat="1" ht="22.9" customHeight="1">
      <c r="B211" s="163"/>
      <c r="C211" s="164"/>
      <c r="D211" s="165" t="s">
        <v>70</v>
      </c>
      <c r="E211" s="177" t="s">
        <v>284</v>
      </c>
      <c r="F211" s="177" t="s">
        <v>285</v>
      </c>
      <c r="G211" s="164"/>
      <c r="H211" s="164"/>
      <c r="I211" s="167"/>
      <c r="J211" s="178">
        <f>BK211</f>
        <v>0</v>
      </c>
      <c r="K211" s="164"/>
      <c r="L211" s="169"/>
      <c r="M211" s="170"/>
      <c r="N211" s="171"/>
      <c r="O211" s="171"/>
      <c r="P211" s="172">
        <f>SUM(P212:P224)</f>
        <v>0</v>
      </c>
      <c r="Q211" s="171"/>
      <c r="R211" s="172">
        <f>SUM(R212:R224)</f>
        <v>15.004080000000002</v>
      </c>
      <c r="S211" s="171"/>
      <c r="T211" s="173">
        <f>SUM(T212:T224)</f>
        <v>7.5999999999999998E-2</v>
      </c>
      <c r="AR211" s="174" t="s">
        <v>78</v>
      </c>
      <c r="AT211" s="175" t="s">
        <v>70</v>
      </c>
      <c r="AU211" s="175" t="s">
        <v>78</v>
      </c>
      <c r="AY211" s="174" t="s">
        <v>118</v>
      </c>
      <c r="BK211" s="176">
        <f>SUM(BK212:BK224)</f>
        <v>0</v>
      </c>
    </row>
    <row r="212" spans="1:65" s="2" customFormat="1" ht="52.15" customHeight="1">
      <c r="A212" s="35"/>
      <c r="B212" s="36"/>
      <c r="C212" s="179" t="s">
        <v>286</v>
      </c>
      <c r="D212" s="179" t="s">
        <v>120</v>
      </c>
      <c r="E212" s="180" t="s">
        <v>287</v>
      </c>
      <c r="F212" s="181" t="s">
        <v>288</v>
      </c>
      <c r="G212" s="182" t="s">
        <v>263</v>
      </c>
      <c r="H212" s="183">
        <v>1</v>
      </c>
      <c r="I212" s="184"/>
      <c r="J212" s="185">
        <f>ROUND(I212*H212,2)</f>
        <v>0</v>
      </c>
      <c r="K212" s="181" t="s">
        <v>19</v>
      </c>
      <c r="L212" s="40"/>
      <c r="M212" s="186" t="s">
        <v>19</v>
      </c>
      <c r="N212" s="187" t="s">
        <v>42</v>
      </c>
      <c r="O212" s="65"/>
      <c r="P212" s="188">
        <f>O212*H212</f>
        <v>0</v>
      </c>
      <c r="Q212" s="188">
        <v>5</v>
      </c>
      <c r="R212" s="188">
        <f>Q212*H212</f>
        <v>5</v>
      </c>
      <c r="S212" s="188">
        <v>0</v>
      </c>
      <c r="T212" s="189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190" t="s">
        <v>125</v>
      </c>
      <c r="AT212" s="190" t="s">
        <v>120</v>
      </c>
      <c r="AU212" s="190" t="s">
        <v>80</v>
      </c>
      <c r="AY212" s="18" t="s">
        <v>118</v>
      </c>
      <c r="BE212" s="191">
        <f>IF(N212="základní",J212,0)</f>
        <v>0</v>
      </c>
      <c r="BF212" s="191">
        <f>IF(N212="snížená",J212,0)</f>
        <v>0</v>
      </c>
      <c r="BG212" s="191">
        <f>IF(N212="zákl. přenesená",J212,0)</f>
        <v>0</v>
      </c>
      <c r="BH212" s="191">
        <f>IF(N212="sníž. přenesená",J212,0)</f>
        <v>0</v>
      </c>
      <c r="BI212" s="191">
        <f>IF(N212="nulová",J212,0)</f>
        <v>0</v>
      </c>
      <c r="BJ212" s="18" t="s">
        <v>78</v>
      </c>
      <c r="BK212" s="191">
        <f>ROUND(I212*H212,2)</f>
        <v>0</v>
      </c>
      <c r="BL212" s="18" t="s">
        <v>125</v>
      </c>
      <c r="BM212" s="190" t="s">
        <v>289</v>
      </c>
    </row>
    <row r="213" spans="1:65" s="13" customFormat="1" ht="11.25">
      <c r="B213" s="197"/>
      <c r="C213" s="198"/>
      <c r="D213" s="199" t="s">
        <v>129</v>
      </c>
      <c r="E213" s="200" t="s">
        <v>19</v>
      </c>
      <c r="F213" s="201" t="s">
        <v>78</v>
      </c>
      <c r="G213" s="198"/>
      <c r="H213" s="202">
        <v>1</v>
      </c>
      <c r="I213" s="203"/>
      <c r="J213" s="198"/>
      <c r="K213" s="198"/>
      <c r="L213" s="204"/>
      <c r="M213" s="205"/>
      <c r="N213" s="206"/>
      <c r="O213" s="206"/>
      <c r="P213" s="206"/>
      <c r="Q213" s="206"/>
      <c r="R213" s="206"/>
      <c r="S213" s="206"/>
      <c r="T213" s="207"/>
      <c r="AT213" s="208" t="s">
        <v>129</v>
      </c>
      <c r="AU213" s="208" t="s">
        <v>80</v>
      </c>
      <c r="AV213" s="13" t="s">
        <v>80</v>
      </c>
      <c r="AW213" s="13" t="s">
        <v>32</v>
      </c>
      <c r="AX213" s="13" t="s">
        <v>71</v>
      </c>
      <c r="AY213" s="208" t="s">
        <v>118</v>
      </c>
    </row>
    <row r="214" spans="1:65" s="15" customFormat="1" ht="11.25">
      <c r="B214" s="220"/>
      <c r="C214" s="221"/>
      <c r="D214" s="199" t="s">
        <v>129</v>
      </c>
      <c r="E214" s="222" t="s">
        <v>19</v>
      </c>
      <c r="F214" s="223" t="s">
        <v>133</v>
      </c>
      <c r="G214" s="221"/>
      <c r="H214" s="224">
        <v>1</v>
      </c>
      <c r="I214" s="225"/>
      <c r="J214" s="221"/>
      <c r="K214" s="221"/>
      <c r="L214" s="226"/>
      <c r="M214" s="227"/>
      <c r="N214" s="228"/>
      <c r="O214" s="228"/>
      <c r="P214" s="228"/>
      <c r="Q214" s="228"/>
      <c r="R214" s="228"/>
      <c r="S214" s="228"/>
      <c r="T214" s="229"/>
      <c r="AT214" s="230" t="s">
        <v>129</v>
      </c>
      <c r="AU214" s="230" t="s">
        <v>80</v>
      </c>
      <c r="AV214" s="15" t="s">
        <v>125</v>
      </c>
      <c r="AW214" s="15" t="s">
        <v>32</v>
      </c>
      <c r="AX214" s="15" t="s">
        <v>78</v>
      </c>
      <c r="AY214" s="230" t="s">
        <v>118</v>
      </c>
    </row>
    <row r="215" spans="1:65" s="2" customFormat="1" ht="101.25" customHeight="1">
      <c r="A215" s="35"/>
      <c r="B215" s="36"/>
      <c r="C215" s="179" t="s">
        <v>290</v>
      </c>
      <c r="D215" s="179" t="s">
        <v>120</v>
      </c>
      <c r="E215" s="180" t="s">
        <v>291</v>
      </c>
      <c r="F215" s="181" t="s">
        <v>292</v>
      </c>
      <c r="G215" s="182" t="s">
        <v>263</v>
      </c>
      <c r="H215" s="183">
        <v>1</v>
      </c>
      <c r="I215" s="184"/>
      <c r="J215" s="185">
        <f>ROUND(I215*H215,2)</f>
        <v>0</v>
      </c>
      <c r="K215" s="181" t="s">
        <v>19</v>
      </c>
      <c r="L215" s="40"/>
      <c r="M215" s="186" t="s">
        <v>19</v>
      </c>
      <c r="N215" s="187" t="s">
        <v>42</v>
      </c>
      <c r="O215" s="65"/>
      <c r="P215" s="188">
        <f>O215*H215</f>
        <v>0</v>
      </c>
      <c r="Q215" s="188">
        <v>10</v>
      </c>
      <c r="R215" s="188">
        <f>Q215*H215</f>
        <v>10</v>
      </c>
      <c r="S215" s="188">
        <v>0</v>
      </c>
      <c r="T215" s="189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190" t="s">
        <v>125</v>
      </c>
      <c r="AT215" s="190" t="s">
        <v>120</v>
      </c>
      <c r="AU215" s="190" t="s">
        <v>80</v>
      </c>
      <c r="AY215" s="18" t="s">
        <v>118</v>
      </c>
      <c r="BE215" s="191">
        <f>IF(N215="základní",J215,0)</f>
        <v>0</v>
      </c>
      <c r="BF215" s="191">
        <f>IF(N215="snížená",J215,0)</f>
        <v>0</v>
      </c>
      <c r="BG215" s="191">
        <f>IF(N215="zákl. přenesená",J215,0)</f>
        <v>0</v>
      </c>
      <c r="BH215" s="191">
        <f>IF(N215="sníž. přenesená",J215,0)</f>
        <v>0</v>
      </c>
      <c r="BI215" s="191">
        <f>IF(N215="nulová",J215,0)</f>
        <v>0</v>
      </c>
      <c r="BJ215" s="18" t="s">
        <v>78</v>
      </c>
      <c r="BK215" s="191">
        <f>ROUND(I215*H215,2)</f>
        <v>0</v>
      </c>
      <c r="BL215" s="18" t="s">
        <v>125</v>
      </c>
      <c r="BM215" s="190" t="s">
        <v>293</v>
      </c>
    </row>
    <row r="216" spans="1:65" s="13" customFormat="1" ht="11.25">
      <c r="B216" s="197"/>
      <c r="C216" s="198"/>
      <c r="D216" s="199" t="s">
        <v>129</v>
      </c>
      <c r="E216" s="200" t="s">
        <v>19</v>
      </c>
      <c r="F216" s="201" t="s">
        <v>78</v>
      </c>
      <c r="G216" s="198"/>
      <c r="H216" s="202">
        <v>1</v>
      </c>
      <c r="I216" s="203"/>
      <c r="J216" s="198"/>
      <c r="K216" s="198"/>
      <c r="L216" s="204"/>
      <c r="M216" s="205"/>
      <c r="N216" s="206"/>
      <c r="O216" s="206"/>
      <c r="P216" s="206"/>
      <c r="Q216" s="206"/>
      <c r="R216" s="206"/>
      <c r="S216" s="206"/>
      <c r="T216" s="207"/>
      <c r="AT216" s="208" t="s">
        <v>129</v>
      </c>
      <c r="AU216" s="208" t="s">
        <v>80</v>
      </c>
      <c r="AV216" s="13" t="s">
        <v>80</v>
      </c>
      <c r="AW216" s="13" t="s">
        <v>32</v>
      </c>
      <c r="AX216" s="13" t="s">
        <v>71</v>
      </c>
      <c r="AY216" s="208" t="s">
        <v>118</v>
      </c>
    </row>
    <row r="217" spans="1:65" s="15" customFormat="1" ht="11.25">
      <c r="B217" s="220"/>
      <c r="C217" s="221"/>
      <c r="D217" s="199" t="s">
        <v>129</v>
      </c>
      <c r="E217" s="222" t="s">
        <v>19</v>
      </c>
      <c r="F217" s="223" t="s">
        <v>133</v>
      </c>
      <c r="G217" s="221"/>
      <c r="H217" s="224">
        <v>1</v>
      </c>
      <c r="I217" s="225"/>
      <c r="J217" s="221"/>
      <c r="K217" s="221"/>
      <c r="L217" s="226"/>
      <c r="M217" s="227"/>
      <c r="N217" s="228"/>
      <c r="O217" s="228"/>
      <c r="P217" s="228"/>
      <c r="Q217" s="228"/>
      <c r="R217" s="228"/>
      <c r="S217" s="228"/>
      <c r="T217" s="229"/>
      <c r="AT217" s="230" t="s">
        <v>129</v>
      </c>
      <c r="AU217" s="230" t="s">
        <v>80</v>
      </c>
      <c r="AV217" s="15" t="s">
        <v>125</v>
      </c>
      <c r="AW217" s="15" t="s">
        <v>32</v>
      </c>
      <c r="AX217" s="15" t="s">
        <v>78</v>
      </c>
      <c r="AY217" s="230" t="s">
        <v>118</v>
      </c>
    </row>
    <row r="218" spans="1:65" s="2" customFormat="1" ht="16.5" customHeight="1">
      <c r="A218" s="35"/>
      <c r="B218" s="36"/>
      <c r="C218" s="179" t="s">
        <v>294</v>
      </c>
      <c r="D218" s="179" t="s">
        <v>120</v>
      </c>
      <c r="E218" s="180" t="s">
        <v>295</v>
      </c>
      <c r="F218" s="181" t="s">
        <v>296</v>
      </c>
      <c r="G218" s="182" t="s">
        <v>297</v>
      </c>
      <c r="H218" s="183">
        <v>1</v>
      </c>
      <c r="I218" s="184"/>
      <c r="J218" s="185">
        <f>ROUND(I218*H218,2)</f>
        <v>0</v>
      </c>
      <c r="K218" s="181" t="s">
        <v>19</v>
      </c>
      <c r="L218" s="40"/>
      <c r="M218" s="186" t="s">
        <v>19</v>
      </c>
      <c r="N218" s="187" t="s">
        <v>42</v>
      </c>
      <c r="O218" s="65"/>
      <c r="P218" s="188">
        <f>O218*H218</f>
        <v>0</v>
      </c>
      <c r="Q218" s="188">
        <v>1.0200000000000001E-3</v>
      </c>
      <c r="R218" s="188">
        <f>Q218*H218</f>
        <v>1.0200000000000001E-3</v>
      </c>
      <c r="S218" s="188">
        <v>1.9E-2</v>
      </c>
      <c r="T218" s="189">
        <f>S218*H218</f>
        <v>1.9E-2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190" t="s">
        <v>125</v>
      </c>
      <c r="AT218" s="190" t="s">
        <v>120</v>
      </c>
      <c r="AU218" s="190" t="s">
        <v>80</v>
      </c>
      <c r="AY218" s="18" t="s">
        <v>118</v>
      </c>
      <c r="BE218" s="191">
        <f>IF(N218="základní",J218,0)</f>
        <v>0</v>
      </c>
      <c r="BF218" s="191">
        <f>IF(N218="snížená",J218,0)</f>
        <v>0</v>
      </c>
      <c r="BG218" s="191">
        <f>IF(N218="zákl. přenesená",J218,0)</f>
        <v>0</v>
      </c>
      <c r="BH218" s="191">
        <f>IF(N218="sníž. přenesená",J218,0)</f>
        <v>0</v>
      </c>
      <c r="BI218" s="191">
        <f>IF(N218="nulová",J218,0)</f>
        <v>0</v>
      </c>
      <c r="BJ218" s="18" t="s">
        <v>78</v>
      </c>
      <c r="BK218" s="191">
        <f>ROUND(I218*H218,2)</f>
        <v>0</v>
      </c>
      <c r="BL218" s="18" t="s">
        <v>125</v>
      </c>
      <c r="BM218" s="190" t="s">
        <v>298</v>
      </c>
    </row>
    <row r="219" spans="1:65" s="2" customFormat="1" ht="97.5">
      <c r="A219" s="35"/>
      <c r="B219" s="36"/>
      <c r="C219" s="37"/>
      <c r="D219" s="199" t="s">
        <v>299</v>
      </c>
      <c r="E219" s="37"/>
      <c r="F219" s="231" t="s">
        <v>300</v>
      </c>
      <c r="G219" s="37"/>
      <c r="H219" s="37"/>
      <c r="I219" s="194"/>
      <c r="J219" s="37"/>
      <c r="K219" s="37"/>
      <c r="L219" s="40"/>
      <c r="M219" s="195"/>
      <c r="N219" s="196"/>
      <c r="O219" s="65"/>
      <c r="P219" s="65"/>
      <c r="Q219" s="65"/>
      <c r="R219" s="65"/>
      <c r="S219" s="65"/>
      <c r="T219" s="66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T219" s="18" t="s">
        <v>299</v>
      </c>
      <c r="AU219" s="18" t="s">
        <v>80</v>
      </c>
    </row>
    <row r="220" spans="1:65" s="2" customFormat="1" ht="16.5" customHeight="1">
      <c r="A220" s="35"/>
      <c r="B220" s="36"/>
      <c r="C220" s="179" t="s">
        <v>301</v>
      </c>
      <c r="D220" s="179" t="s">
        <v>120</v>
      </c>
      <c r="E220" s="180" t="s">
        <v>302</v>
      </c>
      <c r="F220" s="181" t="s">
        <v>303</v>
      </c>
      <c r="G220" s="182" t="s">
        <v>297</v>
      </c>
      <c r="H220" s="183">
        <v>1</v>
      </c>
      <c r="I220" s="184"/>
      <c r="J220" s="185">
        <f>ROUND(I220*H220,2)</f>
        <v>0</v>
      </c>
      <c r="K220" s="181" t="s">
        <v>19</v>
      </c>
      <c r="L220" s="40"/>
      <c r="M220" s="186" t="s">
        <v>19</v>
      </c>
      <c r="N220" s="187" t="s">
        <v>42</v>
      </c>
      <c r="O220" s="65"/>
      <c r="P220" s="188">
        <f>O220*H220</f>
        <v>0</v>
      </c>
      <c r="Q220" s="188">
        <v>1.0200000000000001E-3</v>
      </c>
      <c r="R220" s="188">
        <f>Q220*H220</f>
        <v>1.0200000000000001E-3</v>
      </c>
      <c r="S220" s="188">
        <v>1.9E-2</v>
      </c>
      <c r="T220" s="189">
        <f>S220*H220</f>
        <v>1.9E-2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190" t="s">
        <v>125</v>
      </c>
      <c r="AT220" s="190" t="s">
        <v>120</v>
      </c>
      <c r="AU220" s="190" t="s">
        <v>80</v>
      </c>
      <c r="AY220" s="18" t="s">
        <v>118</v>
      </c>
      <c r="BE220" s="191">
        <f>IF(N220="základní",J220,0)</f>
        <v>0</v>
      </c>
      <c r="BF220" s="191">
        <f>IF(N220="snížená",J220,0)</f>
        <v>0</v>
      </c>
      <c r="BG220" s="191">
        <f>IF(N220="zákl. přenesená",J220,0)</f>
        <v>0</v>
      </c>
      <c r="BH220" s="191">
        <f>IF(N220="sníž. přenesená",J220,0)</f>
        <v>0</v>
      </c>
      <c r="BI220" s="191">
        <f>IF(N220="nulová",J220,0)</f>
        <v>0</v>
      </c>
      <c r="BJ220" s="18" t="s">
        <v>78</v>
      </c>
      <c r="BK220" s="191">
        <f>ROUND(I220*H220,2)</f>
        <v>0</v>
      </c>
      <c r="BL220" s="18" t="s">
        <v>125</v>
      </c>
      <c r="BM220" s="190" t="s">
        <v>304</v>
      </c>
    </row>
    <row r="221" spans="1:65" s="2" customFormat="1" ht="78">
      <c r="A221" s="35"/>
      <c r="B221" s="36"/>
      <c r="C221" s="37"/>
      <c r="D221" s="199" t="s">
        <v>299</v>
      </c>
      <c r="E221" s="37"/>
      <c r="F221" s="231" t="s">
        <v>305</v>
      </c>
      <c r="G221" s="37"/>
      <c r="H221" s="37"/>
      <c r="I221" s="194"/>
      <c r="J221" s="37"/>
      <c r="K221" s="37"/>
      <c r="L221" s="40"/>
      <c r="M221" s="195"/>
      <c r="N221" s="196"/>
      <c r="O221" s="65"/>
      <c r="P221" s="65"/>
      <c r="Q221" s="65"/>
      <c r="R221" s="65"/>
      <c r="S221" s="65"/>
      <c r="T221" s="66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8" t="s">
        <v>299</v>
      </c>
      <c r="AU221" s="18" t="s">
        <v>80</v>
      </c>
    </row>
    <row r="222" spans="1:65" s="2" customFormat="1" ht="16.5" customHeight="1">
      <c r="A222" s="35"/>
      <c r="B222" s="36"/>
      <c r="C222" s="179" t="s">
        <v>306</v>
      </c>
      <c r="D222" s="179" t="s">
        <v>120</v>
      </c>
      <c r="E222" s="180" t="s">
        <v>307</v>
      </c>
      <c r="F222" s="181" t="s">
        <v>308</v>
      </c>
      <c r="G222" s="182" t="s">
        <v>297</v>
      </c>
      <c r="H222" s="183">
        <v>1</v>
      </c>
      <c r="I222" s="184"/>
      <c r="J222" s="185">
        <f>ROUND(I222*H222,2)</f>
        <v>0</v>
      </c>
      <c r="K222" s="181" t="s">
        <v>19</v>
      </c>
      <c r="L222" s="40"/>
      <c r="M222" s="186" t="s">
        <v>19</v>
      </c>
      <c r="N222" s="187" t="s">
        <v>42</v>
      </c>
      <c r="O222" s="65"/>
      <c r="P222" s="188">
        <f>O222*H222</f>
        <v>0</v>
      </c>
      <c r="Q222" s="188">
        <v>1.0200000000000001E-3</v>
      </c>
      <c r="R222" s="188">
        <f>Q222*H222</f>
        <v>1.0200000000000001E-3</v>
      </c>
      <c r="S222" s="188">
        <v>1.9E-2</v>
      </c>
      <c r="T222" s="189">
        <f>S222*H222</f>
        <v>1.9E-2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190" t="s">
        <v>125</v>
      </c>
      <c r="AT222" s="190" t="s">
        <v>120</v>
      </c>
      <c r="AU222" s="190" t="s">
        <v>80</v>
      </c>
      <c r="AY222" s="18" t="s">
        <v>118</v>
      </c>
      <c r="BE222" s="191">
        <f>IF(N222="základní",J222,0)</f>
        <v>0</v>
      </c>
      <c r="BF222" s="191">
        <f>IF(N222="snížená",J222,0)</f>
        <v>0</v>
      </c>
      <c r="BG222" s="191">
        <f>IF(N222="zákl. přenesená",J222,0)</f>
        <v>0</v>
      </c>
      <c r="BH222" s="191">
        <f>IF(N222="sníž. přenesená",J222,0)</f>
        <v>0</v>
      </c>
      <c r="BI222" s="191">
        <f>IF(N222="nulová",J222,0)</f>
        <v>0</v>
      </c>
      <c r="BJ222" s="18" t="s">
        <v>78</v>
      </c>
      <c r="BK222" s="191">
        <f>ROUND(I222*H222,2)</f>
        <v>0</v>
      </c>
      <c r="BL222" s="18" t="s">
        <v>125</v>
      </c>
      <c r="BM222" s="190" t="s">
        <v>309</v>
      </c>
    </row>
    <row r="223" spans="1:65" s="2" customFormat="1" ht="16.5" customHeight="1">
      <c r="A223" s="35"/>
      <c r="B223" s="36"/>
      <c r="C223" s="179" t="s">
        <v>310</v>
      </c>
      <c r="D223" s="179" t="s">
        <v>120</v>
      </c>
      <c r="E223" s="180" t="s">
        <v>311</v>
      </c>
      <c r="F223" s="181" t="s">
        <v>312</v>
      </c>
      <c r="G223" s="182" t="s">
        <v>297</v>
      </c>
      <c r="H223" s="183">
        <v>1</v>
      </c>
      <c r="I223" s="184"/>
      <c r="J223" s="185">
        <f>ROUND(I223*H223,2)</f>
        <v>0</v>
      </c>
      <c r="K223" s="181" t="s">
        <v>19</v>
      </c>
      <c r="L223" s="40"/>
      <c r="M223" s="186" t="s">
        <v>19</v>
      </c>
      <c r="N223" s="187" t="s">
        <v>42</v>
      </c>
      <c r="O223" s="65"/>
      <c r="P223" s="188">
        <f>O223*H223</f>
        <v>0</v>
      </c>
      <c r="Q223" s="188">
        <v>1.0200000000000001E-3</v>
      </c>
      <c r="R223" s="188">
        <f>Q223*H223</f>
        <v>1.0200000000000001E-3</v>
      </c>
      <c r="S223" s="188">
        <v>1.9E-2</v>
      </c>
      <c r="T223" s="189">
        <f>S223*H223</f>
        <v>1.9E-2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190" t="s">
        <v>125</v>
      </c>
      <c r="AT223" s="190" t="s">
        <v>120</v>
      </c>
      <c r="AU223" s="190" t="s">
        <v>80</v>
      </c>
      <c r="AY223" s="18" t="s">
        <v>118</v>
      </c>
      <c r="BE223" s="191">
        <f>IF(N223="základní",J223,0)</f>
        <v>0</v>
      </c>
      <c r="BF223" s="191">
        <f>IF(N223="snížená",J223,0)</f>
        <v>0</v>
      </c>
      <c r="BG223" s="191">
        <f>IF(N223="zákl. přenesená",J223,0)</f>
        <v>0</v>
      </c>
      <c r="BH223" s="191">
        <f>IF(N223="sníž. přenesená",J223,0)</f>
        <v>0</v>
      </c>
      <c r="BI223" s="191">
        <f>IF(N223="nulová",J223,0)</f>
        <v>0</v>
      </c>
      <c r="BJ223" s="18" t="s">
        <v>78</v>
      </c>
      <c r="BK223" s="191">
        <f>ROUND(I223*H223,2)</f>
        <v>0</v>
      </c>
      <c r="BL223" s="18" t="s">
        <v>125</v>
      </c>
      <c r="BM223" s="190" t="s">
        <v>313</v>
      </c>
    </row>
    <row r="224" spans="1:65" s="2" customFormat="1" ht="107.25">
      <c r="A224" s="35"/>
      <c r="B224" s="36"/>
      <c r="C224" s="37"/>
      <c r="D224" s="199" t="s">
        <v>299</v>
      </c>
      <c r="E224" s="37"/>
      <c r="F224" s="231" t="s">
        <v>314</v>
      </c>
      <c r="G224" s="37"/>
      <c r="H224" s="37"/>
      <c r="I224" s="194"/>
      <c r="J224" s="37"/>
      <c r="K224" s="37"/>
      <c r="L224" s="40"/>
      <c r="M224" s="195"/>
      <c r="N224" s="196"/>
      <c r="O224" s="65"/>
      <c r="P224" s="65"/>
      <c r="Q224" s="65"/>
      <c r="R224" s="65"/>
      <c r="S224" s="65"/>
      <c r="T224" s="66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8" t="s">
        <v>299</v>
      </c>
      <c r="AU224" s="18" t="s">
        <v>80</v>
      </c>
    </row>
    <row r="225" spans="1:65" s="12" customFormat="1" ht="22.9" customHeight="1">
      <c r="B225" s="163"/>
      <c r="C225" s="164"/>
      <c r="D225" s="165" t="s">
        <v>70</v>
      </c>
      <c r="E225" s="177" t="s">
        <v>315</v>
      </c>
      <c r="F225" s="177" t="s">
        <v>316</v>
      </c>
      <c r="G225" s="164"/>
      <c r="H225" s="164"/>
      <c r="I225" s="167"/>
      <c r="J225" s="178">
        <f>BK225</f>
        <v>0</v>
      </c>
      <c r="K225" s="164"/>
      <c r="L225" s="169"/>
      <c r="M225" s="170"/>
      <c r="N225" s="171"/>
      <c r="O225" s="171"/>
      <c r="P225" s="172">
        <f>SUM(P226:P227)</f>
        <v>0</v>
      </c>
      <c r="Q225" s="171"/>
      <c r="R225" s="172">
        <f>SUM(R226:R227)</f>
        <v>0</v>
      </c>
      <c r="S225" s="171"/>
      <c r="T225" s="173">
        <f>SUM(T226:T227)</f>
        <v>0</v>
      </c>
      <c r="AR225" s="174" t="s">
        <v>78</v>
      </c>
      <c r="AT225" s="175" t="s">
        <v>70</v>
      </c>
      <c r="AU225" s="175" t="s">
        <v>78</v>
      </c>
      <c r="AY225" s="174" t="s">
        <v>118</v>
      </c>
      <c r="BK225" s="176">
        <f>SUM(BK226:BK227)</f>
        <v>0</v>
      </c>
    </row>
    <row r="226" spans="1:65" s="2" customFormat="1" ht="16.5" customHeight="1">
      <c r="A226" s="35"/>
      <c r="B226" s="36"/>
      <c r="C226" s="179" t="s">
        <v>317</v>
      </c>
      <c r="D226" s="179" t="s">
        <v>120</v>
      </c>
      <c r="E226" s="180" t="s">
        <v>318</v>
      </c>
      <c r="F226" s="181" t="s">
        <v>319</v>
      </c>
      <c r="G226" s="182" t="s">
        <v>213</v>
      </c>
      <c r="H226" s="183">
        <v>135.06299999999999</v>
      </c>
      <c r="I226" s="184"/>
      <c r="J226" s="185">
        <f>ROUND(I226*H226,2)</f>
        <v>0</v>
      </c>
      <c r="K226" s="181" t="s">
        <v>124</v>
      </c>
      <c r="L226" s="40"/>
      <c r="M226" s="186" t="s">
        <v>19</v>
      </c>
      <c r="N226" s="187" t="s">
        <v>42</v>
      </c>
      <c r="O226" s="65"/>
      <c r="P226" s="188">
        <f>O226*H226</f>
        <v>0</v>
      </c>
      <c r="Q226" s="188">
        <v>0</v>
      </c>
      <c r="R226" s="188">
        <f>Q226*H226</f>
        <v>0</v>
      </c>
      <c r="S226" s="188">
        <v>0</v>
      </c>
      <c r="T226" s="189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190" t="s">
        <v>125</v>
      </c>
      <c r="AT226" s="190" t="s">
        <v>120</v>
      </c>
      <c r="AU226" s="190" t="s">
        <v>80</v>
      </c>
      <c r="AY226" s="18" t="s">
        <v>118</v>
      </c>
      <c r="BE226" s="191">
        <f>IF(N226="základní",J226,0)</f>
        <v>0</v>
      </c>
      <c r="BF226" s="191">
        <f>IF(N226="snížená",J226,0)</f>
        <v>0</v>
      </c>
      <c r="BG226" s="191">
        <f>IF(N226="zákl. přenesená",J226,0)</f>
        <v>0</v>
      </c>
      <c r="BH226" s="191">
        <f>IF(N226="sníž. přenesená",J226,0)</f>
        <v>0</v>
      </c>
      <c r="BI226" s="191">
        <f>IF(N226="nulová",J226,0)</f>
        <v>0</v>
      </c>
      <c r="BJ226" s="18" t="s">
        <v>78</v>
      </c>
      <c r="BK226" s="191">
        <f>ROUND(I226*H226,2)</f>
        <v>0</v>
      </c>
      <c r="BL226" s="18" t="s">
        <v>125</v>
      </c>
      <c r="BM226" s="190" t="s">
        <v>320</v>
      </c>
    </row>
    <row r="227" spans="1:65" s="2" customFormat="1" ht="11.25">
      <c r="A227" s="35"/>
      <c r="B227" s="36"/>
      <c r="C227" s="37"/>
      <c r="D227" s="192" t="s">
        <v>127</v>
      </c>
      <c r="E227" s="37"/>
      <c r="F227" s="193" t="s">
        <v>321</v>
      </c>
      <c r="G227" s="37"/>
      <c r="H227" s="37"/>
      <c r="I227" s="194"/>
      <c r="J227" s="37"/>
      <c r="K227" s="37"/>
      <c r="L227" s="40"/>
      <c r="M227" s="232"/>
      <c r="N227" s="233"/>
      <c r="O227" s="234"/>
      <c r="P227" s="234"/>
      <c r="Q227" s="234"/>
      <c r="R227" s="234"/>
      <c r="S227" s="234"/>
      <c r="T227" s="235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T227" s="18" t="s">
        <v>127</v>
      </c>
      <c r="AU227" s="18" t="s">
        <v>80</v>
      </c>
    </row>
    <row r="228" spans="1:65" s="2" customFormat="1" ht="6.95" customHeight="1">
      <c r="A228" s="35"/>
      <c r="B228" s="48"/>
      <c r="C228" s="49"/>
      <c r="D228" s="49"/>
      <c r="E228" s="49"/>
      <c r="F228" s="49"/>
      <c r="G228" s="49"/>
      <c r="H228" s="49"/>
      <c r="I228" s="49"/>
      <c r="J228" s="49"/>
      <c r="K228" s="49"/>
      <c r="L228" s="40"/>
      <c r="M228" s="35"/>
      <c r="O228" s="35"/>
      <c r="P228" s="35"/>
      <c r="Q228" s="35"/>
      <c r="R228" s="35"/>
      <c r="S228" s="35"/>
      <c r="T228" s="35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</row>
  </sheetData>
  <sheetProtection algorithmName="SHA-512" hashValue="fs5FRjk7jP08gy9mUOyvX8t4Yn/qt/5ahU13m8l4D6ixOFnASwYO2TqcUpLDVGio5s1n2/ZO48e1gVCuEQWTJA==" saltValue="wHNjAopN/dLff/IW275MflbPwTXtA1JEHyJ9H2C0xp2RMs3EX7dpiGDY7cpZN04MClWczxSLZXQO+muonRxLCw==" spinCount="100000" sheet="1" objects="1" scenarios="1" formatColumns="0" formatRows="0" autoFilter="0"/>
  <autoFilter ref="C89:K227" xr:uid="{00000000-0009-0000-0000-000001000000}"/>
  <mergeCells count="12">
    <mergeCell ref="E82:H82"/>
    <mergeCell ref="L2:V2"/>
    <mergeCell ref="E50:H50"/>
    <mergeCell ref="E52:H52"/>
    <mergeCell ref="E54:H54"/>
    <mergeCell ref="E78:H78"/>
    <mergeCell ref="E80:H80"/>
    <mergeCell ref="E7:H7"/>
    <mergeCell ref="E9:H9"/>
    <mergeCell ref="E11:H11"/>
    <mergeCell ref="E20:H20"/>
    <mergeCell ref="E29:H29"/>
  </mergeCells>
  <hyperlinks>
    <hyperlink ref="F94" r:id="rId1" xr:uid="{00000000-0004-0000-0100-000000000000}"/>
    <hyperlink ref="F99" r:id="rId2" xr:uid="{00000000-0004-0000-0100-000001000000}"/>
    <hyperlink ref="F103" r:id="rId3" xr:uid="{00000000-0004-0000-0100-000002000000}"/>
    <hyperlink ref="F112" r:id="rId4" xr:uid="{00000000-0004-0000-0100-000003000000}"/>
    <hyperlink ref="F121" r:id="rId5" xr:uid="{00000000-0004-0000-0100-000004000000}"/>
    <hyperlink ref="F126" r:id="rId6" xr:uid="{00000000-0004-0000-0100-000005000000}"/>
    <hyperlink ref="F131" r:id="rId7" xr:uid="{00000000-0004-0000-0100-000006000000}"/>
    <hyperlink ref="F136" r:id="rId8" xr:uid="{00000000-0004-0000-0100-000007000000}"/>
    <hyperlink ref="F141" r:id="rId9" xr:uid="{00000000-0004-0000-0100-000008000000}"/>
    <hyperlink ref="F146" r:id="rId10" xr:uid="{00000000-0004-0000-0100-000009000000}"/>
    <hyperlink ref="F151" r:id="rId11" xr:uid="{00000000-0004-0000-0100-00000A000000}"/>
    <hyperlink ref="F156" r:id="rId12" xr:uid="{00000000-0004-0000-0100-00000B000000}"/>
    <hyperlink ref="F161" r:id="rId13" xr:uid="{00000000-0004-0000-0100-00000C000000}"/>
    <hyperlink ref="F166" r:id="rId14" xr:uid="{00000000-0004-0000-0100-00000D000000}"/>
    <hyperlink ref="F173" r:id="rId15" xr:uid="{00000000-0004-0000-0100-00000E000000}"/>
    <hyperlink ref="F178" r:id="rId16" xr:uid="{00000000-0004-0000-0100-00000F000000}"/>
    <hyperlink ref="F183" r:id="rId17" xr:uid="{00000000-0004-0000-0100-000010000000}"/>
    <hyperlink ref="F188" r:id="rId18" xr:uid="{00000000-0004-0000-0100-000011000000}"/>
    <hyperlink ref="F198" r:id="rId19" xr:uid="{00000000-0004-0000-0100-000012000000}"/>
    <hyperlink ref="F203" r:id="rId20" xr:uid="{00000000-0004-0000-0100-000013000000}"/>
    <hyperlink ref="F227" r:id="rId21" xr:uid="{00000000-0004-0000-0100-000014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08"/>
  <sheetViews>
    <sheetView showGridLines="0" tabSelected="1" topLeftCell="A71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4"/>
      <c r="M2" s="364"/>
      <c r="N2" s="364"/>
      <c r="O2" s="364"/>
      <c r="P2" s="364"/>
      <c r="Q2" s="364"/>
      <c r="R2" s="364"/>
      <c r="S2" s="364"/>
      <c r="T2" s="364"/>
      <c r="U2" s="364"/>
      <c r="V2" s="364"/>
      <c r="AT2" s="18" t="s">
        <v>88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80</v>
      </c>
    </row>
    <row r="4" spans="1:46" s="1" customFormat="1" ht="24.95" customHeight="1">
      <c r="B4" s="21"/>
      <c r="D4" s="111" t="s">
        <v>89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65" t="str">
        <f>'Rekapitulace stavby'!K6</f>
        <v>Biocentrum BC3, BC5 a biokoridory, k. ú. Moutnice</v>
      </c>
      <c r="F7" s="366"/>
      <c r="G7" s="366"/>
      <c r="H7" s="366"/>
      <c r="L7" s="21"/>
    </row>
    <row r="8" spans="1:46" s="2" customFormat="1" ht="12" customHeight="1">
      <c r="A8" s="35"/>
      <c r="B8" s="40"/>
      <c r="C8" s="35"/>
      <c r="D8" s="113" t="s">
        <v>90</v>
      </c>
      <c r="E8" s="35"/>
      <c r="F8" s="35"/>
      <c r="G8" s="35"/>
      <c r="H8" s="35"/>
      <c r="I8" s="35"/>
      <c r="J8" s="35"/>
      <c r="K8" s="35"/>
      <c r="L8" s="114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68" t="s">
        <v>322</v>
      </c>
      <c r="F9" s="367"/>
      <c r="G9" s="367"/>
      <c r="H9" s="367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04" t="s">
        <v>19</v>
      </c>
      <c r="G11" s="35"/>
      <c r="H11" s="35"/>
      <c r="I11" s="113" t="s">
        <v>20</v>
      </c>
      <c r="J11" s="104" t="s">
        <v>19</v>
      </c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21</v>
      </c>
      <c r="E12" s="35"/>
      <c r="F12" s="104" t="s">
        <v>27</v>
      </c>
      <c r="G12" s="35"/>
      <c r="H12" s="35"/>
      <c r="I12" s="113" t="s">
        <v>23</v>
      </c>
      <c r="J12" s="115" t="str">
        <f>'Rekapitulace stavby'!AN8</f>
        <v>15. 4. 2022</v>
      </c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25</v>
      </c>
      <c r="E14" s="35"/>
      <c r="F14" s="35"/>
      <c r="G14" s="35"/>
      <c r="H14" s="35"/>
      <c r="I14" s="113" t="s">
        <v>26</v>
      </c>
      <c r="J14" s="104" t="str">
        <f>IF('Rekapitulace stavby'!AN10="","",'Rekapitulace stavby'!AN10)</f>
        <v/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4" t="str">
        <f>IF('Rekapitulace stavby'!E11="","",'Rekapitulace stavby'!E11)</f>
        <v xml:space="preserve"> </v>
      </c>
      <c r="F15" s="35"/>
      <c r="G15" s="35"/>
      <c r="H15" s="35"/>
      <c r="I15" s="113" t="s">
        <v>28</v>
      </c>
      <c r="J15" s="104" t="str">
        <f>IF('Rekapitulace stavby'!AN11="","",'Rekapitulace stavby'!AN11)</f>
        <v/>
      </c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29</v>
      </c>
      <c r="E17" s="35"/>
      <c r="F17" s="35"/>
      <c r="G17" s="35"/>
      <c r="H17" s="35"/>
      <c r="I17" s="113" t="s">
        <v>26</v>
      </c>
      <c r="J17" s="31" t="str">
        <f>'Rekapitulace stavby'!AN13</f>
        <v>Vyplň údaj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9" t="str">
        <f>'Rekapitulace stavby'!E14</f>
        <v>Vyplň údaj</v>
      </c>
      <c r="F18" s="370"/>
      <c r="G18" s="370"/>
      <c r="H18" s="370"/>
      <c r="I18" s="113" t="s">
        <v>28</v>
      </c>
      <c r="J18" s="31" t="str">
        <f>'Rekapitulace stavby'!AN14</f>
        <v>Vyplň údaj</v>
      </c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31</v>
      </c>
      <c r="E20" s="35"/>
      <c r="F20" s="35"/>
      <c r="G20" s="35"/>
      <c r="H20" s="35"/>
      <c r="I20" s="113" t="s">
        <v>26</v>
      </c>
      <c r="J20" s="104" t="str">
        <f>IF('Rekapitulace stavby'!AN16="","",'Rekapitulace stavby'!AN16)</f>
        <v/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4" t="str">
        <f>IF('Rekapitulace stavby'!E17="","",'Rekapitulace stavby'!E17)</f>
        <v xml:space="preserve"> </v>
      </c>
      <c r="F21" s="35"/>
      <c r="G21" s="35"/>
      <c r="H21" s="35"/>
      <c r="I21" s="113" t="s">
        <v>28</v>
      </c>
      <c r="J21" s="104" t="str">
        <f>IF('Rekapitulace stavby'!AN17="","",'Rekapitulace stavby'!AN17)</f>
        <v/>
      </c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33</v>
      </c>
      <c r="E23" s="35"/>
      <c r="F23" s="35"/>
      <c r="G23" s="35"/>
      <c r="H23" s="35"/>
      <c r="I23" s="113" t="s">
        <v>26</v>
      </c>
      <c r="J23" s="104" t="str">
        <f>IF('Rekapitulace stavby'!AN19="","",'Rekapitulace stavby'!AN19)</f>
        <v/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4" t="str">
        <f>IF('Rekapitulace stavby'!E20="","",'Rekapitulace stavby'!E20)</f>
        <v>VZD INVEST, s.r.o.</v>
      </c>
      <c r="F24" s="35"/>
      <c r="G24" s="35"/>
      <c r="H24" s="35"/>
      <c r="I24" s="113" t="s">
        <v>28</v>
      </c>
      <c r="J24" s="104" t="str">
        <f>IF('Rekapitulace stavby'!AN20="","",'Rekapitulace stavby'!AN20)</f>
        <v/>
      </c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35</v>
      </c>
      <c r="E26" s="35"/>
      <c r="F26" s="35"/>
      <c r="G26" s="35"/>
      <c r="H26" s="35"/>
      <c r="I26" s="35"/>
      <c r="J26" s="35"/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71" t="s">
        <v>19</v>
      </c>
      <c r="F27" s="371"/>
      <c r="G27" s="371"/>
      <c r="H27" s="371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114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37</v>
      </c>
      <c r="E30" s="35"/>
      <c r="F30" s="35"/>
      <c r="G30" s="35"/>
      <c r="H30" s="35"/>
      <c r="I30" s="35"/>
      <c r="J30" s="121">
        <f>ROUND(J81, 2)</f>
        <v>0</v>
      </c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39</v>
      </c>
      <c r="G32" s="35"/>
      <c r="H32" s="35"/>
      <c r="I32" s="122" t="s">
        <v>38</v>
      </c>
      <c r="J32" s="122" t="s">
        <v>40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41</v>
      </c>
      <c r="E33" s="113" t="s">
        <v>42</v>
      </c>
      <c r="F33" s="124">
        <f>ROUND((SUM(BE81:BE107)),  2)</f>
        <v>0</v>
      </c>
      <c r="G33" s="35"/>
      <c r="H33" s="35"/>
      <c r="I33" s="125">
        <v>0.21</v>
      </c>
      <c r="J33" s="124">
        <f>ROUND(((SUM(BE81:BE107))*I33),  2)</f>
        <v>0</v>
      </c>
      <c r="K33" s="35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43</v>
      </c>
      <c r="F34" s="124">
        <f>ROUND((SUM(BF81:BF107)),  2)</f>
        <v>0</v>
      </c>
      <c r="G34" s="35"/>
      <c r="H34" s="35"/>
      <c r="I34" s="125">
        <v>0.15</v>
      </c>
      <c r="J34" s="124">
        <f>ROUND(((SUM(BF81:BF107))*I34),  2)</f>
        <v>0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44</v>
      </c>
      <c r="F35" s="124">
        <f>ROUND((SUM(BG81:BG107)),  2)</f>
        <v>0</v>
      </c>
      <c r="G35" s="35"/>
      <c r="H35" s="35"/>
      <c r="I35" s="125">
        <v>0.21</v>
      </c>
      <c r="J35" s="124">
        <f>0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45</v>
      </c>
      <c r="F36" s="124">
        <f>ROUND((SUM(BH81:BH107)),  2)</f>
        <v>0</v>
      </c>
      <c r="G36" s="35"/>
      <c r="H36" s="35"/>
      <c r="I36" s="125">
        <v>0.15</v>
      </c>
      <c r="J36" s="124">
        <f>0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46</v>
      </c>
      <c r="F37" s="124">
        <f>ROUND((SUM(BI81:BI107)),  2)</f>
        <v>0</v>
      </c>
      <c r="G37" s="35"/>
      <c r="H37" s="35"/>
      <c r="I37" s="125">
        <v>0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47</v>
      </c>
      <c r="E39" s="128"/>
      <c r="F39" s="128"/>
      <c r="G39" s="129" t="s">
        <v>48</v>
      </c>
      <c r="H39" s="130" t="s">
        <v>49</v>
      </c>
      <c r="I39" s="128"/>
      <c r="J39" s="131">
        <f>SUM(J30:J37)</f>
        <v>0</v>
      </c>
      <c r="K39" s="132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33"/>
      <c r="C40" s="134"/>
      <c r="D40" s="134"/>
      <c r="E40" s="134"/>
      <c r="F40" s="134"/>
      <c r="G40" s="134"/>
      <c r="H40" s="134"/>
      <c r="I40" s="134"/>
      <c r="J40" s="134"/>
      <c r="K40" s="134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35"/>
      <c r="C44" s="136"/>
      <c r="D44" s="136"/>
      <c r="E44" s="136"/>
      <c r="F44" s="136"/>
      <c r="G44" s="136"/>
      <c r="H44" s="136"/>
      <c r="I44" s="136"/>
      <c r="J44" s="136"/>
      <c r="K44" s="136"/>
      <c r="L44" s="114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94</v>
      </c>
      <c r="D45" s="37"/>
      <c r="E45" s="37"/>
      <c r="F45" s="37"/>
      <c r="G45" s="37"/>
      <c r="H45" s="37"/>
      <c r="I45" s="37"/>
      <c r="J45" s="37"/>
      <c r="K45" s="37"/>
      <c r="L45" s="114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72" t="str">
        <f>E7</f>
        <v>Biocentrum BC3, BC5 a biokoridory, k. ú. Moutnice</v>
      </c>
      <c r="F48" s="373"/>
      <c r="G48" s="373"/>
      <c r="H48" s="373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90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40" t="str">
        <f>E9</f>
        <v>VRN-SO 02 vodni tuně - Vedlejší rozpočtové náklady</v>
      </c>
      <c r="F50" s="374"/>
      <c r="G50" s="374"/>
      <c r="H50" s="374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14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 xml:space="preserve"> </v>
      </c>
      <c r="G52" s="37"/>
      <c r="H52" s="37"/>
      <c r="I52" s="30" t="s">
        <v>23</v>
      </c>
      <c r="J52" s="60" t="str">
        <f>IF(J12="","",J12)</f>
        <v>15. 4. 2022</v>
      </c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25</v>
      </c>
      <c r="D54" s="37"/>
      <c r="E54" s="37"/>
      <c r="F54" s="28" t="str">
        <f>E15</f>
        <v xml:space="preserve"> </v>
      </c>
      <c r="G54" s="37"/>
      <c r="H54" s="37"/>
      <c r="I54" s="30" t="s">
        <v>31</v>
      </c>
      <c r="J54" s="33" t="str">
        <f>E21</f>
        <v xml:space="preserve"> </v>
      </c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33</v>
      </c>
      <c r="J55" s="33" t="str">
        <f>E24</f>
        <v>VZD INVEST, s.r.o.</v>
      </c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7" t="s">
        <v>95</v>
      </c>
      <c r="D57" s="138"/>
      <c r="E57" s="138"/>
      <c r="F57" s="138"/>
      <c r="G57" s="138"/>
      <c r="H57" s="138"/>
      <c r="I57" s="138"/>
      <c r="J57" s="139" t="s">
        <v>96</v>
      </c>
      <c r="K57" s="138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40" t="s">
        <v>69</v>
      </c>
      <c r="D59" s="37"/>
      <c r="E59" s="37"/>
      <c r="F59" s="37"/>
      <c r="G59" s="37"/>
      <c r="H59" s="37"/>
      <c r="I59" s="37"/>
      <c r="J59" s="78">
        <f>J81</f>
        <v>0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97</v>
      </c>
    </row>
    <row r="60" spans="1:47" s="9" customFormat="1" ht="24.95" customHeight="1">
      <c r="B60" s="141"/>
      <c r="C60" s="142"/>
      <c r="D60" s="143" t="s">
        <v>98</v>
      </c>
      <c r="E60" s="144"/>
      <c r="F60" s="144"/>
      <c r="G60" s="144"/>
      <c r="H60" s="144"/>
      <c r="I60" s="144"/>
      <c r="J60" s="145">
        <f>J82</f>
        <v>0</v>
      </c>
      <c r="K60" s="142"/>
      <c r="L60" s="146"/>
    </row>
    <row r="61" spans="1:47" s="10" customFormat="1" ht="19.899999999999999" customHeight="1">
      <c r="B61" s="147"/>
      <c r="C61" s="98"/>
      <c r="D61" s="148" t="s">
        <v>323</v>
      </c>
      <c r="E61" s="149"/>
      <c r="F61" s="149"/>
      <c r="G61" s="149"/>
      <c r="H61" s="149"/>
      <c r="I61" s="149"/>
      <c r="J61" s="150">
        <f>J83</f>
        <v>0</v>
      </c>
      <c r="K61" s="98"/>
      <c r="L61" s="151"/>
    </row>
    <row r="62" spans="1:47" s="2" customFormat="1" ht="21.7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4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6.95" customHeight="1">
      <c r="A63" s="35"/>
      <c r="B63" s="48"/>
      <c r="C63" s="49"/>
      <c r="D63" s="49"/>
      <c r="E63" s="49"/>
      <c r="F63" s="49"/>
      <c r="G63" s="49"/>
      <c r="H63" s="49"/>
      <c r="I63" s="49"/>
      <c r="J63" s="49"/>
      <c r="K63" s="49"/>
      <c r="L63" s="114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7" spans="1:31" s="2" customFormat="1" ht="6.95" customHeight="1">
      <c r="A67" s="35"/>
      <c r="B67" s="50"/>
      <c r="C67" s="51"/>
      <c r="D67" s="51"/>
      <c r="E67" s="51"/>
      <c r="F67" s="51"/>
      <c r="G67" s="51"/>
      <c r="H67" s="51"/>
      <c r="I67" s="51"/>
      <c r="J67" s="51"/>
      <c r="K67" s="51"/>
      <c r="L67" s="114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31" s="2" customFormat="1" ht="24.95" customHeight="1">
      <c r="A68" s="35"/>
      <c r="B68" s="36"/>
      <c r="C68" s="24" t="s">
        <v>103</v>
      </c>
      <c r="D68" s="37"/>
      <c r="E68" s="37"/>
      <c r="F68" s="37"/>
      <c r="G68" s="37"/>
      <c r="H68" s="37"/>
      <c r="I68" s="37"/>
      <c r="J68" s="37"/>
      <c r="K68" s="37"/>
      <c r="L68" s="114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6.95" customHeight="1">
      <c r="A69" s="35"/>
      <c r="B69" s="36"/>
      <c r="C69" s="37"/>
      <c r="D69" s="37"/>
      <c r="E69" s="37"/>
      <c r="F69" s="37"/>
      <c r="G69" s="37"/>
      <c r="H69" s="37"/>
      <c r="I69" s="37"/>
      <c r="J69" s="37"/>
      <c r="K69" s="37"/>
      <c r="L69" s="114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12" customHeight="1">
      <c r="A70" s="35"/>
      <c r="B70" s="36"/>
      <c r="C70" s="30" t="s">
        <v>16</v>
      </c>
      <c r="D70" s="37"/>
      <c r="E70" s="37"/>
      <c r="F70" s="37"/>
      <c r="G70" s="37"/>
      <c r="H70" s="37"/>
      <c r="I70" s="37"/>
      <c r="J70" s="37"/>
      <c r="K70" s="37"/>
      <c r="L70" s="114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16.5" customHeight="1">
      <c r="A71" s="35"/>
      <c r="B71" s="36"/>
      <c r="C71" s="37"/>
      <c r="D71" s="37"/>
      <c r="E71" s="372" t="str">
        <f>E7</f>
        <v>Biocentrum BC3, BC5 a biokoridory, k. ú. Moutnice</v>
      </c>
      <c r="F71" s="373"/>
      <c r="G71" s="373"/>
      <c r="H71" s="373"/>
      <c r="I71" s="37"/>
      <c r="J71" s="37"/>
      <c r="K71" s="37"/>
      <c r="L71" s="114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2" customHeight="1">
      <c r="A72" s="35"/>
      <c r="B72" s="36"/>
      <c r="C72" s="30" t="s">
        <v>90</v>
      </c>
      <c r="D72" s="37"/>
      <c r="E72" s="37"/>
      <c r="F72" s="37"/>
      <c r="G72" s="37"/>
      <c r="H72" s="37"/>
      <c r="I72" s="37"/>
      <c r="J72" s="37"/>
      <c r="K72" s="37"/>
      <c r="L72" s="114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6.5" customHeight="1">
      <c r="A73" s="35"/>
      <c r="B73" s="36"/>
      <c r="C73" s="37"/>
      <c r="D73" s="37"/>
      <c r="E73" s="340" t="str">
        <f>E9</f>
        <v>VRN-SO 02 vodni tuně - Vedlejší rozpočtové náklady</v>
      </c>
      <c r="F73" s="374"/>
      <c r="G73" s="374"/>
      <c r="H73" s="374"/>
      <c r="I73" s="37"/>
      <c r="J73" s="37"/>
      <c r="K73" s="37"/>
      <c r="L73" s="114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5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14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21</v>
      </c>
      <c r="D75" s="37"/>
      <c r="E75" s="37"/>
      <c r="F75" s="28" t="str">
        <f>F12</f>
        <v xml:space="preserve"> </v>
      </c>
      <c r="G75" s="37"/>
      <c r="H75" s="37"/>
      <c r="I75" s="30" t="s">
        <v>23</v>
      </c>
      <c r="J75" s="60" t="str">
        <f>IF(J12="","",J12)</f>
        <v>15. 4. 2022</v>
      </c>
      <c r="K75" s="37"/>
      <c r="L75" s="11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5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1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5.2" customHeight="1">
      <c r="A77" s="35"/>
      <c r="B77" s="36"/>
      <c r="C77" s="30" t="s">
        <v>25</v>
      </c>
      <c r="D77" s="37"/>
      <c r="E77" s="37"/>
      <c r="F77" s="28" t="str">
        <f>E15</f>
        <v xml:space="preserve"> </v>
      </c>
      <c r="G77" s="37"/>
      <c r="H77" s="37"/>
      <c r="I77" s="30" t="s">
        <v>31</v>
      </c>
      <c r="J77" s="33" t="str">
        <f>E21</f>
        <v xml:space="preserve"> </v>
      </c>
      <c r="K77" s="37"/>
      <c r="L77" s="114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5.2" customHeight="1">
      <c r="A78" s="35"/>
      <c r="B78" s="36"/>
      <c r="C78" s="30" t="s">
        <v>29</v>
      </c>
      <c r="D78" s="37"/>
      <c r="E78" s="37"/>
      <c r="F78" s="28" t="str">
        <f>IF(E18="","",E18)</f>
        <v>Vyplň údaj</v>
      </c>
      <c r="G78" s="37"/>
      <c r="H78" s="37"/>
      <c r="I78" s="30" t="s">
        <v>33</v>
      </c>
      <c r="J78" s="33" t="str">
        <f>E24</f>
        <v>VZD INVEST, s.r.o.</v>
      </c>
      <c r="K78" s="37"/>
      <c r="L78" s="114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0.35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14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11" customFormat="1" ht="29.25" customHeight="1">
      <c r="A80" s="152"/>
      <c r="B80" s="153"/>
      <c r="C80" s="154" t="s">
        <v>104</v>
      </c>
      <c r="D80" s="155" t="s">
        <v>56</v>
      </c>
      <c r="E80" s="155" t="s">
        <v>52</v>
      </c>
      <c r="F80" s="155" t="s">
        <v>53</v>
      </c>
      <c r="G80" s="155" t="s">
        <v>105</v>
      </c>
      <c r="H80" s="155" t="s">
        <v>106</v>
      </c>
      <c r="I80" s="155" t="s">
        <v>107</v>
      </c>
      <c r="J80" s="155" t="s">
        <v>96</v>
      </c>
      <c r="K80" s="156" t="s">
        <v>108</v>
      </c>
      <c r="L80" s="157"/>
      <c r="M80" s="69" t="s">
        <v>19</v>
      </c>
      <c r="N80" s="70" t="s">
        <v>41</v>
      </c>
      <c r="O80" s="70" t="s">
        <v>109</v>
      </c>
      <c r="P80" s="70" t="s">
        <v>110</v>
      </c>
      <c r="Q80" s="70" t="s">
        <v>111</v>
      </c>
      <c r="R80" s="70" t="s">
        <v>112</v>
      </c>
      <c r="S80" s="70" t="s">
        <v>113</v>
      </c>
      <c r="T80" s="71" t="s">
        <v>114</v>
      </c>
      <c r="U80" s="152"/>
      <c r="V80" s="152"/>
      <c r="W80" s="152"/>
      <c r="X80" s="152"/>
      <c r="Y80" s="152"/>
      <c r="Z80" s="152"/>
      <c r="AA80" s="152"/>
      <c r="AB80" s="152"/>
      <c r="AC80" s="152"/>
      <c r="AD80" s="152"/>
      <c r="AE80" s="152"/>
    </row>
    <row r="81" spans="1:65" s="2" customFormat="1" ht="22.9" customHeight="1">
      <c r="A81" s="35"/>
      <c r="B81" s="36"/>
      <c r="C81" s="76" t="s">
        <v>115</v>
      </c>
      <c r="D81" s="37"/>
      <c r="E81" s="37"/>
      <c r="F81" s="37"/>
      <c r="G81" s="37"/>
      <c r="H81" s="37"/>
      <c r="I81" s="37"/>
      <c r="J81" s="158">
        <f>BK81</f>
        <v>0</v>
      </c>
      <c r="K81" s="37"/>
      <c r="L81" s="40"/>
      <c r="M81" s="72"/>
      <c r="N81" s="159"/>
      <c r="O81" s="73"/>
      <c r="P81" s="160">
        <f>P82</f>
        <v>0</v>
      </c>
      <c r="Q81" s="73"/>
      <c r="R81" s="160">
        <f>R82</f>
        <v>1.4280000000000001E-2</v>
      </c>
      <c r="S81" s="73"/>
      <c r="T81" s="161">
        <f>T82</f>
        <v>0.26599999999999996</v>
      </c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T81" s="18" t="s">
        <v>70</v>
      </c>
      <c r="AU81" s="18" t="s">
        <v>97</v>
      </c>
      <c r="BK81" s="162">
        <f>BK82</f>
        <v>0</v>
      </c>
    </row>
    <row r="82" spans="1:65" s="12" customFormat="1" ht="25.9" customHeight="1">
      <c r="B82" s="163"/>
      <c r="C82" s="164"/>
      <c r="D82" s="165" t="s">
        <v>70</v>
      </c>
      <c r="E82" s="166" t="s">
        <v>116</v>
      </c>
      <c r="F82" s="166" t="s">
        <v>117</v>
      </c>
      <c r="G82" s="164"/>
      <c r="H82" s="164"/>
      <c r="I82" s="167"/>
      <c r="J82" s="168">
        <f>BK82</f>
        <v>0</v>
      </c>
      <c r="K82" s="164"/>
      <c r="L82" s="169"/>
      <c r="M82" s="170"/>
      <c r="N82" s="171"/>
      <c r="O82" s="171"/>
      <c r="P82" s="172">
        <f>P83</f>
        <v>0</v>
      </c>
      <c r="Q82" s="171"/>
      <c r="R82" s="172">
        <f>R83</f>
        <v>1.4280000000000001E-2</v>
      </c>
      <c r="S82" s="171"/>
      <c r="T82" s="173">
        <f>T83</f>
        <v>0.26599999999999996</v>
      </c>
      <c r="AR82" s="174" t="s">
        <v>162</v>
      </c>
      <c r="AT82" s="175" t="s">
        <v>70</v>
      </c>
      <c r="AU82" s="175" t="s">
        <v>71</v>
      </c>
      <c r="AY82" s="174" t="s">
        <v>118</v>
      </c>
      <c r="BK82" s="176">
        <f>BK83</f>
        <v>0</v>
      </c>
    </row>
    <row r="83" spans="1:65" s="12" customFormat="1" ht="22.9" customHeight="1">
      <c r="B83" s="163"/>
      <c r="C83" s="164"/>
      <c r="D83" s="165" t="s">
        <v>70</v>
      </c>
      <c r="E83" s="177" t="s">
        <v>324</v>
      </c>
      <c r="F83" s="177" t="s">
        <v>87</v>
      </c>
      <c r="G83" s="164"/>
      <c r="H83" s="164"/>
      <c r="I83" s="167"/>
      <c r="J83" s="178">
        <f>BK83</f>
        <v>0</v>
      </c>
      <c r="K83" s="164"/>
      <c r="L83" s="169"/>
      <c r="M83" s="170"/>
      <c r="N83" s="171"/>
      <c r="O83" s="171"/>
      <c r="P83" s="172">
        <f>SUM(P84:P107)</f>
        <v>0</v>
      </c>
      <c r="Q83" s="171"/>
      <c r="R83" s="172">
        <f>SUM(R84:R107)</f>
        <v>1.4280000000000001E-2</v>
      </c>
      <c r="S83" s="171"/>
      <c r="T83" s="173">
        <f>SUM(T84:T107)</f>
        <v>0.26599999999999996</v>
      </c>
      <c r="AR83" s="174" t="s">
        <v>162</v>
      </c>
      <c r="AT83" s="175" t="s">
        <v>70</v>
      </c>
      <c r="AU83" s="175" t="s">
        <v>78</v>
      </c>
      <c r="AY83" s="174" t="s">
        <v>118</v>
      </c>
      <c r="BK83" s="176">
        <f>SUM(BK84:BK107)</f>
        <v>0</v>
      </c>
    </row>
    <row r="84" spans="1:65" s="2" customFormat="1" ht="16.5" customHeight="1">
      <c r="A84" s="35"/>
      <c r="B84" s="36"/>
      <c r="C84" s="179" t="s">
        <v>78</v>
      </c>
      <c r="D84" s="179" t="s">
        <v>120</v>
      </c>
      <c r="E84" s="180" t="s">
        <v>325</v>
      </c>
      <c r="F84" s="181" t="s">
        <v>326</v>
      </c>
      <c r="G84" s="182" t="s">
        <v>297</v>
      </c>
      <c r="H84" s="183">
        <v>1</v>
      </c>
      <c r="I84" s="184"/>
      <c r="J84" s="185">
        <f>ROUND(I84*H84,2)</f>
        <v>0</v>
      </c>
      <c r="K84" s="181" t="s">
        <v>19</v>
      </c>
      <c r="L84" s="40"/>
      <c r="M84" s="186" t="s">
        <v>19</v>
      </c>
      <c r="N84" s="187" t="s">
        <v>42</v>
      </c>
      <c r="O84" s="65"/>
      <c r="P84" s="188">
        <f>O84*H84</f>
        <v>0</v>
      </c>
      <c r="Q84" s="188">
        <v>1.0200000000000001E-3</v>
      </c>
      <c r="R84" s="188">
        <f>Q84*H84</f>
        <v>1.0200000000000001E-3</v>
      </c>
      <c r="S84" s="188">
        <v>1.9E-2</v>
      </c>
      <c r="T84" s="189">
        <f>S84*H84</f>
        <v>1.9E-2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190" t="s">
        <v>125</v>
      </c>
      <c r="AT84" s="190" t="s">
        <v>120</v>
      </c>
      <c r="AU84" s="190" t="s">
        <v>80</v>
      </c>
      <c r="AY84" s="18" t="s">
        <v>118</v>
      </c>
      <c r="BE84" s="191">
        <f>IF(N84="základní",J84,0)</f>
        <v>0</v>
      </c>
      <c r="BF84" s="191">
        <f>IF(N84="snížená",J84,0)</f>
        <v>0</v>
      </c>
      <c r="BG84" s="191">
        <f>IF(N84="zákl. přenesená",J84,0)</f>
        <v>0</v>
      </c>
      <c r="BH84" s="191">
        <f>IF(N84="sníž. přenesená",J84,0)</f>
        <v>0</v>
      </c>
      <c r="BI84" s="191">
        <f>IF(N84="nulová",J84,0)</f>
        <v>0</v>
      </c>
      <c r="BJ84" s="18" t="s">
        <v>78</v>
      </c>
      <c r="BK84" s="191">
        <f>ROUND(I84*H84,2)</f>
        <v>0</v>
      </c>
      <c r="BL84" s="18" t="s">
        <v>125</v>
      </c>
      <c r="BM84" s="190" t="s">
        <v>327</v>
      </c>
    </row>
    <row r="85" spans="1:65" s="2" customFormat="1" ht="29.25">
      <c r="A85" s="35"/>
      <c r="B85" s="36"/>
      <c r="C85" s="37"/>
      <c r="D85" s="199" t="s">
        <v>299</v>
      </c>
      <c r="E85" s="37"/>
      <c r="F85" s="231" t="s">
        <v>328</v>
      </c>
      <c r="G85" s="37"/>
      <c r="H85" s="37"/>
      <c r="I85" s="194"/>
      <c r="J85" s="37"/>
      <c r="K85" s="37"/>
      <c r="L85" s="40"/>
      <c r="M85" s="195"/>
      <c r="N85" s="196"/>
      <c r="O85" s="65"/>
      <c r="P85" s="65"/>
      <c r="Q85" s="65"/>
      <c r="R85" s="65"/>
      <c r="S85" s="65"/>
      <c r="T85" s="66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8" t="s">
        <v>299</v>
      </c>
      <c r="AU85" s="18" t="s">
        <v>80</v>
      </c>
    </row>
    <row r="86" spans="1:65" s="2" customFormat="1" ht="16.5" customHeight="1">
      <c r="A86" s="35"/>
      <c r="B86" s="36"/>
      <c r="C86" s="179" t="s">
        <v>80</v>
      </c>
      <c r="D86" s="179" t="s">
        <v>120</v>
      </c>
      <c r="E86" s="180" t="s">
        <v>311</v>
      </c>
      <c r="F86" s="181" t="s">
        <v>329</v>
      </c>
      <c r="G86" s="182" t="s">
        <v>297</v>
      </c>
      <c r="H86" s="183">
        <v>1</v>
      </c>
      <c r="I86" s="184"/>
      <c r="J86" s="185">
        <f>ROUND(I86*H86,2)</f>
        <v>0</v>
      </c>
      <c r="K86" s="181" t="s">
        <v>19</v>
      </c>
      <c r="L86" s="40"/>
      <c r="M86" s="186" t="s">
        <v>19</v>
      </c>
      <c r="N86" s="187" t="s">
        <v>42</v>
      </c>
      <c r="O86" s="65"/>
      <c r="P86" s="188">
        <f>O86*H86</f>
        <v>0</v>
      </c>
      <c r="Q86" s="188">
        <v>1.0200000000000001E-3</v>
      </c>
      <c r="R86" s="188">
        <f>Q86*H86</f>
        <v>1.0200000000000001E-3</v>
      </c>
      <c r="S86" s="188">
        <v>1.9E-2</v>
      </c>
      <c r="T86" s="189">
        <f>S86*H86</f>
        <v>1.9E-2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90" t="s">
        <v>125</v>
      </c>
      <c r="AT86" s="190" t="s">
        <v>120</v>
      </c>
      <c r="AU86" s="190" t="s">
        <v>80</v>
      </c>
      <c r="AY86" s="18" t="s">
        <v>118</v>
      </c>
      <c r="BE86" s="191">
        <f>IF(N86="základní",J86,0)</f>
        <v>0</v>
      </c>
      <c r="BF86" s="191">
        <f>IF(N86="snížená",J86,0)</f>
        <v>0</v>
      </c>
      <c r="BG86" s="191">
        <f>IF(N86="zákl. přenesená",J86,0)</f>
        <v>0</v>
      </c>
      <c r="BH86" s="191">
        <f>IF(N86="sníž. přenesená",J86,0)</f>
        <v>0</v>
      </c>
      <c r="BI86" s="191">
        <f>IF(N86="nulová",J86,0)</f>
        <v>0</v>
      </c>
      <c r="BJ86" s="18" t="s">
        <v>78</v>
      </c>
      <c r="BK86" s="191">
        <f>ROUND(I86*H86,2)</f>
        <v>0</v>
      </c>
      <c r="BL86" s="18" t="s">
        <v>125</v>
      </c>
      <c r="BM86" s="190" t="s">
        <v>330</v>
      </c>
    </row>
    <row r="87" spans="1:65" s="2" customFormat="1" ht="19.5">
      <c r="A87" s="35"/>
      <c r="B87" s="36"/>
      <c r="C87" s="37"/>
      <c r="D87" s="199" t="s">
        <v>299</v>
      </c>
      <c r="E87" s="37"/>
      <c r="F87" s="231" t="s">
        <v>331</v>
      </c>
      <c r="G87" s="37"/>
      <c r="H87" s="37"/>
      <c r="I87" s="194"/>
      <c r="J87" s="37"/>
      <c r="K87" s="37"/>
      <c r="L87" s="40"/>
      <c r="M87" s="195"/>
      <c r="N87" s="196"/>
      <c r="O87" s="65"/>
      <c r="P87" s="65"/>
      <c r="Q87" s="65"/>
      <c r="R87" s="65"/>
      <c r="S87" s="65"/>
      <c r="T87" s="66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8" t="s">
        <v>299</v>
      </c>
      <c r="AU87" s="18" t="s">
        <v>80</v>
      </c>
    </row>
    <row r="88" spans="1:65" s="2" customFormat="1" ht="16.5" customHeight="1">
      <c r="A88" s="35"/>
      <c r="B88" s="36"/>
      <c r="C88" s="179" t="s">
        <v>132</v>
      </c>
      <c r="D88" s="179" t="s">
        <v>120</v>
      </c>
      <c r="E88" s="180" t="s">
        <v>295</v>
      </c>
      <c r="F88" s="181" t="s">
        <v>332</v>
      </c>
      <c r="G88" s="182" t="s">
        <v>297</v>
      </c>
      <c r="H88" s="183">
        <v>1</v>
      </c>
      <c r="I88" s="184"/>
      <c r="J88" s="185">
        <f>ROUND(I88*H88,2)</f>
        <v>0</v>
      </c>
      <c r="K88" s="181" t="s">
        <v>19</v>
      </c>
      <c r="L88" s="40"/>
      <c r="M88" s="186" t="s">
        <v>19</v>
      </c>
      <c r="N88" s="187" t="s">
        <v>42</v>
      </c>
      <c r="O88" s="65"/>
      <c r="P88" s="188">
        <f>O88*H88</f>
        <v>0</v>
      </c>
      <c r="Q88" s="188">
        <v>1.0200000000000001E-3</v>
      </c>
      <c r="R88" s="188">
        <f>Q88*H88</f>
        <v>1.0200000000000001E-3</v>
      </c>
      <c r="S88" s="188">
        <v>1.9E-2</v>
      </c>
      <c r="T88" s="189">
        <f>S88*H88</f>
        <v>1.9E-2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90" t="s">
        <v>125</v>
      </c>
      <c r="AT88" s="190" t="s">
        <v>120</v>
      </c>
      <c r="AU88" s="190" t="s">
        <v>80</v>
      </c>
      <c r="AY88" s="18" t="s">
        <v>118</v>
      </c>
      <c r="BE88" s="191">
        <f>IF(N88="základní",J88,0)</f>
        <v>0</v>
      </c>
      <c r="BF88" s="191">
        <f>IF(N88="snížená",J88,0)</f>
        <v>0</v>
      </c>
      <c r="BG88" s="191">
        <f>IF(N88="zákl. přenesená",J88,0)</f>
        <v>0</v>
      </c>
      <c r="BH88" s="191">
        <f>IF(N88="sníž. přenesená",J88,0)</f>
        <v>0</v>
      </c>
      <c r="BI88" s="191">
        <f>IF(N88="nulová",J88,0)</f>
        <v>0</v>
      </c>
      <c r="BJ88" s="18" t="s">
        <v>78</v>
      </c>
      <c r="BK88" s="191">
        <f>ROUND(I88*H88,2)</f>
        <v>0</v>
      </c>
      <c r="BL88" s="18" t="s">
        <v>125</v>
      </c>
      <c r="BM88" s="190" t="s">
        <v>333</v>
      </c>
    </row>
    <row r="89" spans="1:65" s="2" customFormat="1" ht="19.5">
      <c r="A89" s="35"/>
      <c r="B89" s="36"/>
      <c r="C89" s="37"/>
      <c r="D89" s="199" t="s">
        <v>299</v>
      </c>
      <c r="E89" s="37"/>
      <c r="F89" s="231" t="s">
        <v>334</v>
      </c>
      <c r="G89" s="37"/>
      <c r="H89" s="37"/>
      <c r="I89" s="194"/>
      <c r="J89" s="37"/>
      <c r="K89" s="37"/>
      <c r="L89" s="40"/>
      <c r="M89" s="195"/>
      <c r="N89" s="196"/>
      <c r="O89" s="65"/>
      <c r="P89" s="65"/>
      <c r="Q89" s="65"/>
      <c r="R89" s="65"/>
      <c r="S89" s="65"/>
      <c r="T89" s="66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8" t="s">
        <v>299</v>
      </c>
      <c r="AU89" s="18" t="s">
        <v>80</v>
      </c>
    </row>
    <row r="90" spans="1:65" s="2" customFormat="1" ht="24.2" customHeight="1">
      <c r="A90" s="35"/>
      <c r="B90" s="36"/>
      <c r="C90" s="179" t="s">
        <v>125</v>
      </c>
      <c r="D90" s="179" t="s">
        <v>120</v>
      </c>
      <c r="E90" s="180" t="s">
        <v>302</v>
      </c>
      <c r="F90" s="181" t="s">
        <v>335</v>
      </c>
      <c r="G90" s="182" t="s">
        <v>297</v>
      </c>
      <c r="H90" s="183">
        <v>1</v>
      </c>
      <c r="I90" s="184"/>
      <c r="J90" s="185">
        <f>ROUND(I90*H90,2)</f>
        <v>0</v>
      </c>
      <c r="K90" s="181" t="s">
        <v>19</v>
      </c>
      <c r="L90" s="40"/>
      <c r="M90" s="186" t="s">
        <v>19</v>
      </c>
      <c r="N90" s="187" t="s">
        <v>42</v>
      </c>
      <c r="O90" s="65"/>
      <c r="P90" s="188">
        <f>O90*H90</f>
        <v>0</v>
      </c>
      <c r="Q90" s="188">
        <v>1.0200000000000001E-3</v>
      </c>
      <c r="R90" s="188">
        <f>Q90*H90</f>
        <v>1.0200000000000001E-3</v>
      </c>
      <c r="S90" s="188">
        <v>1.9E-2</v>
      </c>
      <c r="T90" s="189">
        <f>S90*H90</f>
        <v>1.9E-2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90" t="s">
        <v>125</v>
      </c>
      <c r="AT90" s="190" t="s">
        <v>120</v>
      </c>
      <c r="AU90" s="190" t="s">
        <v>80</v>
      </c>
      <c r="AY90" s="18" t="s">
        <v>118</v>
      </c>
      <c r="BE90" s="191">
        <f>IF(N90="základní",J90,0)</f>
        <v>0</v>
      </c>
      <c r="BF90" s="191">
        <f>IF(N90="snížená",J90,0)</f>
        <v>0</v>
      </c>
      <c r="BG90" s="191">
        <f>IF(N90="zákl. přenesená",J90,0)</f>
        <v>0</v>
      </c>
      <c r="BH90" s="191">
        <f>IF(N90="sníž. přenesená",J90,0)</f>
        <v>0</v>
      </c>
      <c r="BI90" s="191">
        <f>IF(N90="nulová",J90,0)</f>
        <v>0</v>
      </c>
      <c r="BJ90" s="18" t="s">
        <v>78</v>
      </c>
      <c r="BK90" s="191">
        <f>ROUND(I90*H90,2)</f>
        <v>0</v>
      </c>
      <c r="BL90" s="18" t="s">
        <v>125</v>
      </c>
      <c r="BM90" s="190" t="s">
        <v>336</v>
      </c>
    </row>
    <row r="91" spans="1:65" s="2" customFormat="1" ht="16.5" customHeight="1">
      <c r="A91" s="35"/>
      <c r="B91" s="36"/>
      <c r="C91" s="179" t="s">
        <v>162</v>
      </c>
      <c r="D91" s="179" t="s">
        <v>120</v>
      </c>
      <c r="E91" s="180" t="s">
        <v>307</v>
      </c>
      <c r="F91" s="181" t="s">
        <v>337</v>
      </c>
      <c r="G91" s="182" t="s">
        <v>297</v>
      </c>
      <c r="H91" s="183">
        <v>1</v>
      </c>
      <c r="I91" s="184"/>
      <c r="J91" s="185">
        <f>ROUND(I91*H91,2)</f>
        <v>0</v>
      </c>
      <c r="K91" s="181" t="s">
        <v>19</v>
      </c>
      <c r="L91" s="40"/>
      <c r="M91" s="186" t="s">
        <v>19</v>
      </c>
      <c r="N91" s="187" t="s">
        <v>42</v>
      </c>
      <c r="O91" s="65"/>
      <c r="P91" s="188">
        <f>O91*H91</f>
        <v>0</v>
      </c>
      <c r="Q91" s="188">
        <v>1.0200000000000001E-3</v>
      </c>
      <c r="R91" s="188">
        <f>Q91*H91</f>
        <v>1.0200000000000001E-3</v>
      </c>
      <c r="S91" s="188">
        <v>1.9E-2</v>
      </c>
      <c r="T91" s="189">
        <f>S91*H91</f>
        <v>1.9E-2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90" t="s">
        <v>125</v>
      </c>
      <c r="AT91" s="190" t="s">
        <v>120</v>
      </c>
      <c r="AU91" s="190" t="s">
        <v>80</v>
      </c>
      <c r="AY91" s="18" t="s">
        <v>118</v>
      </c>
      <c r="BE91" s="191">
        <f>IF(N91="základní",J91,0)</f>
        <v>0</v>
      </c>
      <c r="BF91" s="191">
        <f>IF(N91="snížená",J91,0)</f>
        <v>0</v>
      </c>
      <c r="BG91" s="191">
        <f>IF(N91="zákl. přenesená",J91,0)</f>
        <v>0</v>
      </c>
      <c r="BH91" s="191">
        <f>IF(N91="sníž. přenesená",J91,0)</f>
        <v>0</v>
      </c>
      <c r="BI91" s="191">
        <f>IF(N91="nulová",J91,0)</f>
        <v>0</v>
      </c>
      <c r="BJ91" s="18" t="s">
        <v>78</v>
      </c>
      <c r="BK91" s="191">
        <f>ROUND(I91*H91,2)</f>
        <v>0</v>
      </c>
      <c r="BL91" s="18" t="s">
        <v>125</v>
      </c>
      <c r="BM91" s="190" t="s">
        <v>338</v>
      </c>
    </row>
    <row r="92" spans="1:65" s="2" customFormat="1" ht="68.25">
      <c r="A92" s="35"/>
      <c r="B92" s="36"/>
      <c r="C92" s="37"/>
      <c r="D92" s="199" t="s">
        <v>299</v>
      </c>
      <c r="E92" s="37"/>
      <c r="F92" s="231" t="s">
        <v>339</v>
      </c>
      <c r="G92" s="37"/>
      <c r="H92" s="37"/>
      <c r="I92" s="194"/>
      <c r="J92" s="37"/>
      <c r="K92" s="37"/>
      <c r="L92" s="40"/>
      <c r="M92" s="195"/>
      <c r="N92" s="196"/>
      <c r="O92" s="65"/>
      <c r="P92" s="65"/>
      <c r="Q92" s="65"/>
      <c r="R92" s="65"/>
      <c r="S92" s="65"/>
      <c r="T92" s="66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8" t="s">
        <v>299</v>
      </c>
      <c r="AU92" s="18" t="s">
        <v>80</v>
      </c>
    </row>
    <row r="93" spans="1:65" s="2" customFormat="1" ht="16.5" customHeight="1">
      <c r="A93" s="35"/>
      <c r="B93" s="36"/>
      <c r="C93" s="179" t="s">
        <v>169</v>
      </c>
      <c r="D93" s="179" t="s">
        <v>120</v>
      </c>
      <c r="E93" s="180" t="s">
        <v>340</v>
      </c>
      <c r="F93" s="181" t="s">
        <v>341</v>
      </c>
      <c r="G93" s="182" t="s">
        <v>297</v>
      </c>
      <c r="H93" s="183">
        <v>1</v>
      </c>
      <c r="I93" s="184"/>
      <c r="J93" s="185">
        <f>ROUND(I93*H93,2)</f>
        <v>0</v>
      </c>
      <c r="K93" s="181" t="s">
        <v>19</v>
      </c>
      <c r="L93" s="40"/>
      <c r="M93" s="186" t="s">
        <v>19</v>
      </c>
      <c r="N93" s="187" t="s">
        <v>42</v>
      </c>
      <c r="O93" s="65"/>
      <c r="P93" s="188">
        <f>O93*H93</f>
        <v>0</v>
      </c>
      <c r="Q93" s="188">
        <v>1.0200000000000001E-3</v>
      </c>
      <c r="R93" s="188">
        <f>Q93*H93</f>
        <v>1.0200000000000001E-3</v>
      </c>
      <c r="S93" s="188">
        <v>1.9E-2</v>
      </c>
      <c r="T93" s="189">
        <f>S93*H93</f>
        <v>1.9E-2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90" t="s">
        <v>125</v>
      </c>
      <c r="AT93" s="190" t="s">
        <v>120</v>
      </c>
      <c r="AU93" s="190" t="s">
        <v>80</v>
      </c>
      <c r="AY93" s="18" t="s">
        <v>118</v>
      </c>
      <c r="BE93" s="191">
        <f>IF(N93="základní",J93,0)</f>
        <v>0</v>
      </c>
      <c r="BF93" s="191">
        <f>IF(N93="snížená",J93,0)</f>
        <v>0</v>
      </c>
      <c r="BG93" s="191">
        <f>IF(N93="zákl. přenesená",J93,0)</f>
        <v>0</v>
      </c>
      <c r="BH93" s="191">
        <f>IF(N93="sníž. přenesená",J93,0)</f>
        <v>0</v>
      </c>
      <c r="BI93" s="191">
        <f>IF(N93="nulová",J93,0)</f>
        <v>0</v>
      </c>
      <c r="BJ93" s="18" t="s">
        <v>78</v>
      </c>
      <c r="BK93" s="191">
        <f>ROUND(I93*H93,2)</f>
        <v>0</v>
      </c>
      <c r="BL93" s="18" t="s">
        <v>125</v>
      </c>
      <c r="BM93" s="190" t="s">
        <v>342</v>
      </c>
    </row>
    <row r="94" spans="1:65" s="2" customFormat="1" ht="19.5">
      <c r="A94" s="35"/>
      <c r="B94" s="36"/>
      <c r="C94" s="37"/>
      <c r="D94" s="199" t="s">
        <v>299</v>
      </c>
      <c r="E94" s="37"/>
      <c r="F94" s="231" t="s">
        <v>343</v>
      </c>
      <c r="G94" s="37"/>
      <c r="H94" s="37"/>
      <c r="I94" s="194"/>
      <c r="J94" s="37"/>
      <c r="K94" s="37"/>
      <c r="L94" s="40"/>
      <c r="M94" s="195"/>
      <c r="N94" s="196"/>
      <c r="O94" s="65"/>
      <c r="P94" s="65"/>
      <c r="Q94" s="65"/>
      <c r="R94" s="65"/>
      <c r="S94" s="65"/>
      <c r="T94" s="66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8" t="s">
        <v>299</v>
      </c>
      <c r="AU94" s="18" t="s">
        <v>80</v>
      </c>
    </row>
    <row r="95" spans="1:65" s="2" customFormat="1" ht="21.75" customHeight="1">
      <c r="A95" s="35"/>
      <c r="B95" s="36"/>
      <c r="C95" s="179" t="s">
        <v>176</v>
      </c>
      <c r="D95" s="179" t="s">
        <v>120</v>
      </c>
      <c r="E95" s="180" t="s">
        <v>344</v>
      </c>
      <c r="F95" s="181" t="s">
        <v>345</v>
      </c>
      <c r="G95" s="182" t="s">
        <v>297</v>
      </c>
      <c r="H95" s="183">
        <v>1</v>
      </c>
      <c r="I95" s="184"/>
      <c r="J95" s="185">
        <f>ROUND(I95*H95,2)</f>
        <v>0</v>
      </c>
      <c r="K95" s="181" t="s">
        <v>19</v>
      </c>
      <c r="L95" s="40"/>
      <c r="M95" s="186" t="s">
        <v>19</v>
      </c>
      <c r="N95" s="187" t="s">
        <v>42</v>
      </c>
      <c r="O95" s="65"/>
      <c r="P95" s="188">
        <f>O95*H95</f>
        <v>0</v>
      </c>
      <c r="Q95" s="188">
        <v>1.0200000000000001E-3</v>
      </c>
      <c r="R95" s="188">
        <f>Q95*H95</f>
        <v>1.0200000000000001E-3</v>
      </c>
      <c r="S95" s="188">
        <v>1.9E-2</v>
      </c>
      <c r="T95" s="189">
        <f>S95*H95</f>
        <v>1.9E-2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90" t="s">
        <v>125</v>
      </c>
      <c r="AT95" s="190" t="s">
        <v>120</v>
      </c>
      <c r="AU95" s="190" t="s">
        <v>80</v>
      </c>
      <c r="AY95" s="18" t="s">
        <v>118</v>
      </c>
      <c r="BE95" s="191">
        <f>IF(N95="základní",J95,0)</f>
        <v>0</v>
      </c>
      <c r="BF95" s="191">
        <f>IF(N95="snížená",J95,0)</f>
        <v>0</v>
      </c>
      <c r="BG95" s="191">
        <f>IF(N95="zákl. přenesená",J95,0)</f>
        <v>0</v>
      </c>
      <c r="BH95" s="191">
        <f>IF(N95="sníž. přenesená",J95,0)</f>
        <v>0</v>
      </c>
      <c r="BI95" s="191">
        <f>IF(N95="nulová",J95,0)</f>
        <v>0</v>
      </c>
      <c r="BJ95" s="18" t="s">
        <v>78</v>
      </c>
      <c r="BK95" s="191">
        <f>ROUND(I95*H95,2)</f>
        <v>0</v>
      </c>
      <c r="BL95" s="18" t="s">
        <v>125</v>
      </c>
      <c r="BM95" s="190" t="s">
        <v>346</v>
      </c>
    </row>
    <row r="96" spans="1:65" s="2" customFormat="1" ht="29.25">
      <c r="A96" s="35"/>
      <c r="B96" s="36"/>
      <c r="C96" s="37"/>
      <c r="D96" s="199" t="s">
        <v>299</v>
      </c>
      <c r="E96" s="37"/>
      <c r="F96" s="231" t="s">
        <v>347</v>
      </c>
      <c r="G96" s="37"/>
      <c r="H96" s="37"/>
      <c r="I96" s="194"/>
      <c r="J96" s="37"/>
      <c r="K96" s="37"/>
      <c r="L96" s="40"/>
      <c r="M96" s="195"/>
      <c r="N96" s="196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299</v>
      </c>
      <c r="AU96" s="18" t="s">
        <v>80</v>
      </c>
    </row>
    <row r="97" spans="1:65" s="2" customFormat="1" ht="16.5" customHeight="1">
      <c r="A97" s="35"/>
      <c r="B97" s="36"/>
      <c r="C97" s="179" t="s">
        <v>183</v>
      </c>
      <c r="D97" s="179" t="s">
        <v>120</v>
      </c>
      <c r="E97" s="180" t="s">
        <v>348</v>
      </c>
      <c r="F97" s="181" t="s">
        <v>349</v>
      </c>
      <c r="G97" s="182" t="s">
        <v>297</v>
      </c>
      <c r="H97" s="183">
        <v>1</v>
      </c>
      <c r="I97" s="184"/>
      <c r="J97" s="185">
        <f>ROUND(I97*H97,2)</f>
        <v>0</v>
      </c>
      <c r="K97" s="181" t="s">
        <v>19</v>
      </c>
      <c r="L97" s="40"/>
      <c r="M97" s="186" t="s">
        <v>19</v>
      </c>
      <c r="N97" s="187" t="s">
        <v>42</v>
      </c>
      <c r="O97" s="65"/>
      <c r="P97" s="188">
        <f>O97*H97</f>
        <v>0</v>
      </c>
      <c r="Q97" s="188">
        <v>1.0200000000000001E-3</v>
      </c>
      <c r="R97" s="188">
        <f>Q97*H97</f>
        <v>1.0200000000000001E-3</v>
      </c>
      <c r="S97" s="188">
        <v>1.9E-2</v>
      </c>
      <c r="T97" s="189">
        <f>S97*H97</f>
        <v>1.9E-2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90" t="s">
        <v>125</v>
      </c>
      <c r="AT97" s="190" t="s">
        <v>120</v>
      </c>
      <c r="AU97" s="190" t="s">
        <v>80</v>
      </c>
      <c r="AY97" s="18" t="s">
        <v>118</v>
      </c>
      <c r="BE97" s="191">
        <f>IF(N97="základní",J97,0)</f>
        <v>0</v>
      </c>
      <c r="BF97" s="191">
        <f>IF(N97="snížená",J97,0)</f>
        <v>0</v>
      </c>
      <c r="BG97" s="191">
        <f>IF(N97="zákl. přenesená",J97,0)</f>
        <v>0</v>
      </c>
      <c r="BH97" s="191">
        <f>IF(N97="sníž. přenesená",J97,0)</f>
        <v>0</v>
      </c>
      <c r="BI97" s="191">
        <f>IF(N97="nulová",J97,0)</f>
        <v>0</v>
      </c>
      <c r="BJ97" s="18" t="s">
        <v>78</v>
      </c>
      <c r="BK97" s="191">
        <f>ROUND(I97*H97,2)</f>
        <v>0</v>
      </c>
      <c r="BL97" s="18" t="s">
        <v>125</v>
      </c>
      <c r="BM97" s="190" t="s">
        <v>350</v>
      </c>
    </row>
    <row r="98" spans="1:65" s="2" customFormat="1" ht="24.2" customHeight="1">
      <c r="A98" s="35"/>
      <c r="B98" s="36"/>
      <c r="C98" s="179" t="s">
        <v>190</v>
      </c>
      <c r="D98" s="179" t="s">
        <v>120</v>
      </c>
      <c r="E98" s="180" t="s">
        <v>351</v>
      </c>
      <c r="F98" s="181" t="s">
        <v>352</v>
      </c>
      <c r="G98" s="182" t="s">
        <v>297</v>
      </c>
      <c r="H98" s="183">
        <v>1</v>
      </c>
      <c r="I98" s="184"/>
      <c r="J98" s="185">
        <f>ROUND(I98*H98,2)</f>
        <v>0</v>
      </c>
      <c r="K98" s="181" t="s">
        <v>19</v>
      </c>
      <c r="L98" s="40"/>
      <c r="M98" s="186" t="s">
        <v>19</v>
      </c>
      <c r="N98" s="187" t="s">
        <v>42</v>
      </c>
      <c r="O98" s="65"/>
      <c r="P98" s="188">
        <f>O98*H98</f>
        <v>0</v>
      </c>
      <c r="Q98" s="188">
        <v>1.0200000000000001E-3</v>
      </c>
      <c r="R98" s="188">
        <f>Q98*H98</f>
        <v>1.0200000000000001E-3</v>
      </c>
      <c r="S98" s="188">
        <v>1.9E-2</v>
      </c>
      <c r="T98" s="189">
        <f>S98*H98</f>
        <v>1.9E-2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90" t="s">
        <v>125</v>
      </c>
      <c r="AT98" s="190" t="s">
        <v>120</v>
      </c>
      <c r="AU98" s="190" t="s">
        <v>80</v>
      </c>
      <c r="AY98" s="18" t="s">
        <v>118</v>
      </c>
      <c r="BE98" s="191">
        <f>IF(N98="základní",J98,0)</f>
        <v>0</v>
      </c>
      <c r="BF98" s="191">
        <f>IF(N98="snížená",J98,0)</f>
        <v>0</v>
      </c>
      <c r="BG98" s="191">
        <f>IF(N98="zákl. přenesená",J98,0)</f>
        <v>0</v>
      </c>
      <c r="BH98" s="191">
        <f>IF(N98="sníž. přenesená",J98,0)</f>
        <v>0</v>
      </c>
      <c r="BI98" s="191">
        <f>IF(N98="nulová",J98,0)</f>
        <v>0</v>
      </c>
      <c r="BJ98" s="18" t="s">
        <v>78</v>
      </c>
      <c r="BK98" s="191">
        <f>ROUND(I98*H98,2)</f>
        <v>0</v>
      </c>
      <c r="BL98" s="18" t="s">
        <v>125</v>
      </c>
      <c r="BM98" s="190" t="s">
        <v>353</v>
      </c>
    </row>
    <row r="99" spans="1:65" s="2" customFormat="1" ht="16.5" customHeight="1">
      <c r="A99" s="35"/>
      <c r="B99" s="36"/>
      <c r="C99" s="179" t="s">
        <v>197</v>
      </c>
      <c r="D99" s="179" t="s">
        <v>120</v>
      </c>
      <c r="E99" s="180" t="s">
        <v>354</v>
      </c>
      <c r="F99" s="181" t="s">
        <v>355</v>
      </c>
      <c r="G99" s="182" t="s">
        <v>297</v>
      </c>
      <c r="H99" s="183">
        <v>1</v>
      </c>
      <c r="I99" s="184"/>
      <c r="J99" s="185">
        <f>ROUND(I99*H99,2)</f>
        <v>0</v>
      </c>
      <c r="K99" s="181" t="s">
        <v>19</v>
      </c>
      <c r="L99" s="40"/>
      <c r="M99" s="186" t="s">
        <v>19</v>
      </c>
      <c r="N99" s="187" t="s">
        <v>42</v>
      </c>
      <c r="O99" s="65"/>
      <c r="P99" s="188">
        <f>O99*H99</f>
        <v>0</v>
      </c>
      <c r="Q99" s="188">
        <v>1.0200000000000001E-3</v>
      </c>
      <c r="R99" s="188">
        <f>Q99*H99</f>
        <v>1.0200000000000001E-3</v>
      </c>
      <c r="S99" s="188">
        <v>1.9E-2</v>
      </c>
      <c r="T99" s="189">
        <f>S99*H99</f>
        <v>1.9E-2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90" t="s">
        <v>125</v>
      </c>
      <c r="AT99" s="190" t="s">
        <v>120</v>
      </c>
      <c r="AU99" s="190" t="s">
        <v>80</v>
      </c>
      <c r="AY99" s="18" t="s">
        <v>118</v>
      </c>
      <c r="BE99" s="191">
        <f>IF(N99="základní",J99,0)</f>
        <v>0</v>
      </c>
      <c r="BF99" s="191">
        <f>IF(N99="snížená",J99,0)</f>
        <v>0</v>
      </c>
      <c r="BG99" s="191">
        <f>IF(N99="zákl. přenesená",J99,0)</f>
        <v>0</v>
      </c>
      <c r="BH99" s="191">
        <f>IF(N99="sníž. přenesená",J99,0)</f>
        <v>0</v>
      </c>
      <c r="BI99" s="191">
        <f>IF(N99="nulová",J99,0)</f>
        <v>0</v>
      </c>
      <c r="BJ99" s="18" t="s">
        <v>78</v>
      </c>
      <c r="BK99" s="191">
        <f>ROUND(I99*H99,2)</f>
        <v>0</v>
      </c>
      <c r="BL99" s="18" t="s">
        <v>125</v>
      </c>
      <c r="BM99" s="190" t="s">
        <v>356</v>
      </c>
    </row>
    <row r="100" spans="1:65" s="2" customFormat="1" ht="19.5">
      <c r="A100" s="35"/>
      <c r="B100" s="36"/>
      <c r="C100" s="37"/>
      <c r="D100" s="199" t="s">
        <v>299</v>
      </c>
      <c r="E100" s="37"/>
      <c r="F100" s="231" t="s">
        <v>357</v>
      </c>
      <c r="G100" s="37"/>
      <c r="H100" s="37"/>
      <c r="I100" s="194"/>
      <c r="J100" s="37"/>
      <c r="K100" s="37"/>
      <c r="L100" s="40"/>
      <c r="M100" s="195"/>
      <c r="N100" s="196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8" t="s">
        <v>299</v>
      </c>
      <c r="AU100" s="18" t="s">
        <v>80</v>
      </c>
    </row>
    <row r="101" spans="1:65" s="2" customFormat="1" ht="16.5" customHeight="1">
      <c r="A101" s="35"/>
      <c r="B101" s="36"/>
      <c r="C101" s="179" t="s">
        <v>204</v>
      </c>
      <c r="D101" s="179" t="s">
        <v>120</v>
      </c>
      <c r="E101" s="180" t="s">
        <v>358</v>
      </c>
      <c r="F101" s="181" t="s">
        <v>359</v>
      </c>
      <c r="G101" s="182" t="s">
        <v>297</v>
      </c>
      <c r="H101" s="183">
        <v>1</v>
      </c>
      <c r="I101" s="184"/>
      <c r="J101" s="185">
        <f>ROUND(I101*H101,2)</f>
        <v>0</v>
      </c>
      <c r="K101" s="181" t="s">
        <v>19</v>
      </c>
      <c r="L101" s="40"/>
      <c r="M101" s="186" t="s">
        <v>19</v>
      </c>
      <c r="N101" s="187" t="s">
        <v>42</v>
      </c>
      <c r="O101" s="65"/>
      <c r="P101" s="188">
        <f>O101*H101</f>
        <v>0</v>
      </c>
      <c r="Q101" s="188">
        <v>1.0200000000000001E-3</v>
      </c>
      <c r="R101" s="188">
        <f>Q101*H101</f>
        <v>1.0200000000000001E-3</v>
      </c>
      <c r="S101" s="188">
        <v>1.9E-2</v>
      </c>
      <c r="T101" s="189">
        <f>S101*H101</f>
        <v>1.9E-2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90" t="s">
        <v>125</v>
      </c>
      <c r="AT101" s="190" t="s">
        <v>120</v>
      </c>
      <c r="AU101" s="190" t="s">
        <v>80</v>
      </c>
      <c r="AY101" s="18" t="s">
        <v>118</v>
      </c>
      <c r="BE101" s="191">
        <f>IF(N101="základní",J101,0)</f>
        <v>0</v>
      </c>
      <c r="BF101" s="191">
        <f>IF(N101="snížená",J101,0)</f>
        <v>0</v>
      </c>
      <c r="BG101" s="191">
        <f>IF(N101="zákl. přenesená",J101,0)</f>
        <v>0</v>
      </c>
      <c r="BH101" s="191">
        <f>IF(N101="sníž. přenesená",J101,0)</f>
        <v>0</v>
      </c>
      <c r="BI101" s="191">
        <f>IF(N101="nulová",J101,0)</f>
        <v>0</v>
      </c>
      <c r="BJ101" s="18" t="s">
        <v>78</v>
      </c>
      <c r="BK101" s="191">
        <f>ROUND(I101*H101,2)</f>
        <v>0</v>
      </c>
      <c r="BL101" s="18" t="s">
        <v>125</v>
      </c>
      <c r="BM101" s="190" t="s">
        <v>360</v>
      </c>
    </row>
    <row r="102" spans="1:65" s="2" customFormat="1" ht="48.75">
      <c r="A102" s="35"/>
      <c r="B102" s="36"/>
      <c r="C102" s="37"/>
      <c r="D102" s="199" t="s">
        <v>299</v>
      </c>
      <c r="E102" s="37"/>
      <c r="F102" s="231" t="s">
        <v>361</v>
      </c>
      <c r="G102" s="37"/>
      <c r="H102" s="37"/>
      <c r="I102" s="194"/>
      <c r="J102" s="37"/>
      <c r="K102" s="37"/>
      <c r="L102" s="40"/>
      <c r="M102" s="195"/>
      <c r="N102" s="196"/>
      <c r="O102" s="65"/>
      <c r="P102" s="65"/>
      <c r="Q102" s="65"/>
      <c r="R102" s="65"/>
      <c r="S102" s="65"/>
      <c r="T102" s="66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8" t="s">
        <v>299</v>
      </c>
      <c r="AU102" s="18" t="s">
        <v>80</v>
      </c>
    </row>
    <row r="103" spans="1:65" s="2" customFormat="1" ht="24.2" customHeight="1">
      <c r="A103" s="35"/>
      <c r="B103" s="36"/>
      <c r="C103" s="179" t="s">
        <v>210</v>
      </c>
      <c r="D103" s="179" t="s">
        <v>120</v>
      </c>
      <c r="E103" s="180" t="s">
        <v>362</v>
      </c>
      <c r="F103" s="181" t="s">
        <v>363</v>
      </c>
      <c r="G103" s="182" t="s">
        <v>263</v>
      </c>
      <c r="H103" s="183">
        <v>1</v>
      </c>
      <c r="I103" s="184"/>
      <c r="J103" s="185">
        <f>ROUND(I103*H103,2)</f>
        <v>0</v>
      </c>
      <c r="K103" s="181" t="s">
        <v>19</v>
      </c>
      <c r="L103" s="40"/>
      <c r="M103" s="186" t="s">
        <v>19</v>
      </c>
      <c r="N103" s="187" t="s">
        <v>42</v>
      </c>
      <c r="O103" s="65"/>
      <c r="P103" s="188">
        <f>O103*H103</f>
        <v>0</v>
      </c>
      <c r="Q103" s="188">
        <v>1.0200000000000001E-3</v>
      </c>
      <c r="R103" s="188">
        <f>Q103*H103</f>
        <v>1.0200000000000001E-3</v>
      </c>
      <c r="S103" s="188">
        <v>1.9E-2</v>
      </c>
      <c r="T103" s="189">
        <f>S103*H103</f>
        <v>1.9E-2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90" t="s">
        <v>125</v>
      </c>
      <c r="AT103" s="190" t="s">
        <v>120</v>
      </c>
      <c r="AU103" s="190" t="s">
        <v>80</v>
      </c>
      <c r="AY103" s="18" t="s">
        <v>118</v>
      </c>
      <c r="BE103" s="191">
        <f>IF(N103="základní",J103,0)</f>
        <v>0</v>
      </c>
      <c r="BF103" s="191">
        <f>IF(N103="snížená",J103,0)</f>
        <v>0</v>
      </c>
      <c r="BG103" s="191">
        <f>IF(N103="zákl. přenesená",J103,0)</f>
        <v>0</v>
      </c>
      <c r="BH103" s="191">
        <f>IF(N103="sníž. přenesená",J103,0)</f>
        <v>0</v>
      </c>
      <c r="BI103" s="191">
        <f>IF(N103="nulová",J103,0)</f>
        <v>0</v>
      </c>
      <c r="BJ103" s="18" t="s">
        <v>78</v>
      </c>
      <c r="BK103" s="191">
        <f>ROUND(I103*H103,2)</f>
        <v>0</v>
      </c>
      <c r="BL103" s="18" t="s">
        <v>125</v>
      </c>
      <c r="BM103" s="190" t="s">
        <v>364</v>
      </c>
    </row>
    <row r="104" spans="1:65" s="2" customFormat="1" ht="68.25">
      <c r="A104" s="35"/>
      <c r="B104" s="36"/>
      <c r="C104" s="37"/>
      <c r="D104" s="199" t="s">
        <v>299</v>
      </c>
      <c r="E104" s="37"/>
      <c r="F104" s="231" t="s">
        <v>365</v>
      </c>
      <c r="G104" s="37"/>
      <c r="H104" s="37"/>
      <c r="I104" s="194"/>
      <c r="J104" s="37"/>
      <c r="K104" s="37"/>
      <c r="L104" s="40"/>
      <c r="M104" s="195"/>
      <c r="N104" s="196"/>
      <c r="O104" s="65"/>
      <c r="P104" s="65"/>
      <c r="Q104" s="65"/>
      <c r="R104" s="65"/>
      <c r="S104" s="65"/>
      <c r="T104" s="66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8" t="s">
        <v>299</v>
      </c>
      <c r="AU104" s="18" t="s">
        <v>80</v>
      </c>
    </row>
    <row r="105" spans="1:65" s="2" customFormat="1" ht="16.5" customHeight="1">
      <c r="A105" s="35"/>
      <c r="B105" s="36"/>
      <c r="C105" s="179" t="s">
        <v>218</v>
      </c>
      <c r="D105" s="179" t="s">
        <v>120</v>
      </c>
      <c r="E105" s="180" t="s">
        <v>366</v>
      </c>
      <c r="F105" s="181" t="s">
        <v>367</v>
      </c>
      <c r="G105" s="182" t="s">
        <v>297</v>
      </c>
      <c r="H105" s="183">
        <v>1</v>
      </c>
      <c r="I105" s="184"/>
      <c r="J105" s="185">
        <f>ROUND(I105*H105,2)</f>
        <v>0</v>
      </c>
      <c r="K105" s="181" t="s">
        <v>19</v>
      </c>
      <c r="L105" s="40"/>
      <c r="M105" s="186" t="s">
        <v>19</v>
      </c>
      <c r="N105" s="187" t="s">
        <v>42</v>
      </c>
      <c r="O105" s="65"/>
      <c r="P105" s="188">
        <f>O105*H105</f>
        <v>0</v>
      </c>
      <c r="Q105" s="188">
        <v>1.0200000000000001E-3</v>
      </c>
      <c r="R105" s="188">
        <f>Q105*H105</f>
        <v>1.0200000000000001E-3</v>
      </c>
      <c r="S105" s="188">
        <v>1.9E-2</v>
      </c>
      <c r="T105" s="189">
        <f>S105*H105</f>
        <v>1.9E-2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90" t="s">
        <v>125</v>
      </c>
      <c r="AT105" s="190" t="s">
        <v>120</v>
      </c>
      <c r="AU105" s="190" t="s">
        <v>80</v>
      </c>
      <c r="AY105" s="18" t="s">
        <v>118</v>
      </c>
      <c r="BE105" s="191">
        <f>IF(N105="základní",J105,0)</f>
        <v>0</v>
      </c>
      <c r="BF105" s="191">
        <f>IF(N105="snížená",J105,0)</f>
        <v>0</v>
      </c>
      <c r="BG105" s="191">
        <f>IF(N105="zákl. přenesená",J105,0)</f>
        <v>0</v>
      </c>
      <c r="BH105" s="191">
        <f>IF(N105="sníž. přenesená",J105,0)</f>
        <v>0</v>
      </c>
      <c r="BI105" s="191">
        <f>IF(N105="nulová",J105,0)</f>
        <v>0</v>
      </c>
      <c r="BJ105" s="18" t="s">
        <v>78</v>
      </c>
      <c r="BK105" s="191">
        <f>ROUND(I105*H105,2)</f>
        <v>0</v>
      </c>
      <c r="BL105" s="18" t="s">
        <v>125</v>
      </c>
      <c r="BM105" s="190" t="s">
        <v>368</v>
      </c>
    </row>
    <row r="106" spans="1:65" s="2" customFormat="1" ht="29.25">
      <c r="A106" s="35"/>
      <c r="B106" s="36"/>
      <c r="C106" s="37"/>
      <c r="D106" s="199" t="s">
        <v>299</v>
      </c>
      <c r="E106" s="37"/>
      <c r="F106" s="231" t="s">
        <v>369</v>
      </c>
      <c r="G106" s="37"/>
      <c r="H106" s="37"/>
      <c r="I106" s="194"/>
      <c r="J106" s="37"/>
      <c r="K106" s="37"/>
      <c r="L106" s="40"/>
      <c r="M106" s="195"/>
      <c r="N106" s="196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8" t="s">
        <v>299</v>
      </c>
      <c r="AU106" s="18" t="s">
        <v>80</v>
      </c>
    </row>
    <row r="107" spans="1:65" s="2" customFormat="1" ht="24.2" customHeight="1">
      <c r="A107" s="35"/>
      <c r="B107" s="36"/>
      <c r="C107" s="179" t="s">
        <v>224</v>
      </c>
      <c r="D107" s="179" t="s">
        <v>120</v>
      </c>
      <c r="E107" s="180" t="s">
        <v>370</v>
      </c>
      <c r="F107" s="181" t="s">
        <v>371</v>
      </c>
      <c r="G107" s="182" t="s">
        <v>297</v>
      </c>
      <c r="H107" s="183">
        <v>1</v>
      </c>
      <c r="I107" s="184"/>
      <c r="J107" s="185">
        <f>ROUND(I107*H107,2)</f>
        <v>0</v>
      </c>
      <c r="K107" s="181" t="s">
        <v>19</v>
      </c>
      <c r="L107" s="40"/>
      <c r="M107" s="236" t="s">
        <v>19</v>
      </c>
      <c r="N107" s="237" t="s">
        <v>42</v>
      </c>
      <c r="O107" s="234"/>
      <c r="P107" s="238">
        <f>O107*H107</f>
        <v>0</v>
      </c>
      <c r="Q107" s="238">
        <v>1.0200000000000001E-3</v>
      </c>
      <c r="R107" s="238">
        <f>Q107*H107</f>
        <v>1.0200000000000001E-3</v>
      </c>
      <c r="S107" s="238">
        <v>1.9E-2</v>
      </c>
      <c r="T107" s="239">
        <f>S107*H107</f>
        <v>1.9E-2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90" t="s">
        <v>125</v>
      </c>
      <c r="AT107" s="190" t="s">
        <v>120</v>
      </c>
      <c r="AU107" s="190" t="s">
        <v>80</v>
      </c>
      <c r="AY107" s="18" t="s">
        <v>118</v>
      </c>
      <c r="BE107" s="191">
        <f>IF(N107="základní",J107,0)</f>
        <v>0</v>
      </c>
      <c r="BF107" s="191">
        <f>IF(N107="snížená",J107,0)</f>
        <v>0</v>
      </c>
      <c r="BG107" s="191">
        <f>IF(N107="zákl. přenesená",J107,0)</f>
        <v>0</v>
      </c>
      <c r="BH107" s="191">
        <f>IF(N107="sníž. přenesená",J107,0)</f>
        <v>0</v>
      </c>
      <c r="BI107" s="191">
        <f>IF(N107="nulová",J107,0)</f>
        <v>0</v>
      </c>
      <c r="BJ107" s="18" t="s">
        <v>78</v>
      </c>
      <c r="BK107" s="191">
        <f>ROUND(I107*H107,2)</f>
        <v>0</v>
      </c>
      <c r="BL107" s="18" t="s">
        <v>125</v>
      </c>
      <c r="BM107" s="190" t="s">
        <v>372</v>
      </c>
    </row>
    <row r="108" spans="1:65" s="2" customFormat="1" ht="6.95" customHeight="1">
      <c r="A108" s="35"/>
      <c r="B108" s="48"/>
      <c r="C108" s="49"/>
      <c r="D108" s="49"/>
      <c r="E108" s="49"/>
      <c r="F108" s="49"/>
      <c r="G108" s="49"/>
      <c r="H108" s="49"/>
      <c r="I108" s="49"/>
      <c r="J108" s="49"/>
      <c r="K108" s="49"/>
      <c r="L108" s="40"/>
      <c r="M108" s="35"/>
      <c r="O108" s="35"/>
      <c r="P108" s="35"/>
      <c r="Q108" s="35"/>
      <c r="R108" s="35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</sheetData>
  <sheetProtection algorithmName="SHA-512" hashValue="wgm4W6NqUxYkLfPn1b1w3GKA+Uoqa9uUAaJb2TedzILlFD2o7DWKUL7NTtMe1JzJRD916U/Pq/GGz3KGKEHFpg==" saltValue="f2MLPFNlXCyecDo2WY89CaMRBVoa79ecNB4gLsNZt6GmlLKYURHUxmrU7elMR7V2dd0PW/sO4yVZLmI4zwKI8g==" spinCount="100000" sheet="1" objects="1" scenarios="1" formatColumns="0" formatRows="0" autoFilter="0"/>
  <autoFilter ref="C80:K107" xr:uid="{00000000-0009-0000-0000-000002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40" customWidth="1"/>
    <col min="2" max="2" width="1.6640625" style="240" customWidth="1"/>
    <col min="3" max="4" width="5" style="240" customWidth="1"/>
    <col min="5" max="5" width="11.6640625" style="240" customWidth="1"/>
    <col min="6" max="6" width="9.1640625" style="240" customWidth="1"/>
    <col min="7" max="7" width="5" style="240" customWidth="1"/>
    <col min="8" max="8" width="77.83203125" style="240" customWidth="1"/>
    <col min="9" max="10" width="20" style="240" customWidth="1"/>
    <col min="11" max="11" width="1.6640625" style="240" customWidth="1"/>
  </cols>
  <sheetData>
    <row r="1" spans="2:11" s="1" customFormat="1" ht="37.5" customHeight="1"/>
    <row r="2" spans="2:11" s="1" customFormat="1" ht="7.5" customHeight="1">
      <c r="B2" s="241"/>
      <c r="C2" s="242"/>
      <c r="D2" s="242"/>
      <c r="E2" s="242"/>
      <c r="F2" s="242"/>
      <c r="G2" s="242"/>
      <c r="H2" s="242"/>
      <c r="I2" s="242"/>
      <c r="J2" s="242"/>
      <c r="K2" s="243"/>
    </row>
    <row r="3" spans="2:11" s="16" customFormat="1" ht="45" customHeight="1">
      <c r="B3" s="244"/>
      <c r="C3" s="376" t="s">
        <v>373</v>
      </c>
      <c r="D3" s="376"/>
      <c r="E3" s="376"/>
      <c r="F3" s="376"/>
      <c r="G3" s="376"/>
      <c r="H3" s="376"/>
      <c r="I3" s="376"/>
      <c r="J3" s="376"/>
      <c r="K3" s="245"/>
    </row>
    <row r="4" spans="2:11" s="1" customFormat="1" ht="25.5" customHeight="1">
      <c r="B4" s="246"/>
      <c r="C4" s="381" t="s">
        <v>374</v>
      </c>
      <c r="D4" s="381"/>
      <c r="E4" s="381"/>
      <c r="F4" s="381"/>
      <c r="G4" s="381"/>
      <c r="H4" s="381"/>
      <c r="I4" s="381"/>
      <c r="J4" s="381"/>
      <c r="K4" s="247"/>
    </row>
    <row r="5" spans="2:11" s="1" customFormat="1" ht="5.25" customHeight="1">
      <c r="B5" s="246"/>
      <c r="C5" s="248"/>
      <c r="D5" s="248"/>
      <c r="E5" s="248"/>
      <c r="F5" s="248"/>
      <c r="G5" s="248"/>
      <c r="H5" s="248"/>
      <c r="I5" s="248"/>
      <c r="J5" s="248"/>
      <c r="K5" s="247"/>
    </row>
    <row r="6" spans="2:11" s="1" customFormat="1" ht="15" customHeight="1">
      <c r="B6" s="246"/>
      <c r="C6" s="380" t="s">
        <v>375</v>
      </c>
      <c r="D6" s="380"/>
      <c r="E6" s="380"/>
      <c r="F6" s="380"/>
      <c r="G6" s="380"/>
      <c r="H6" s="380"/>
      <c r="I6" s="380"/>
      <c r="J6" s="380"/>
      <c r="K6" s="247"/>
    </row>
    <row r="7" spans="2:11" s="1" customFormat="1" ht="15" customHeight="1">
      <c r="B7" s="250"/>
      <c r="C7" s="380" t="s">
        <v>376</v>
      </c>
      <c r="D7" s="380"/>
      <c r="E7" s="380"/>
      <c r="F7" s="380"/>
      <c r="G7" s="380"/>
      <c r="H7" s="380"/>
      <c r="I7" s="380"/>
      <c r="J7" s="380"/>
      <c r="K7" s="247"/>
    </row>
    <row r="8" spans="2:11" s="1" customFormat="1" ht="12.75" customHeight="1">
      <c r="B8" s="250"/>
      <c r="C8" s="249"/>
      <c r="D8" s="249"/>
      <c r="E8" s="249"/>
      <c r="F8" s="249"/>
      <c r="G8" s="249"/>
      <c r="H8" s="249"/>
      <c r="I8" s="249"/>
      <c r="J8" s="249"/>
      <c r="K8" s="247"/>
    </row>
    <row r="9" spans="2:11" s="1" customFormat="1" ht="15" customHeight="1">
      <c r="B9" s="250"/>
      <c r="C9" s="380" t="s">
        <v>377</v>
      </c>
      <c r="D9" s="380"/>
      <c r="E9" s="380"/>
      <c r="F9" s="380"/>
      <c r="G9" s="380"/>
      <c r="H9" s="380"/>
      <c r="I9" s="380"/>
      <c r="J9" s="380"/>
      <c r="K9" s="247"/>
    </row>
    <row r="10" spans="2:11" s="1" customFormat="1" ht="15" customHeight="1">
      <c r="B10" s="250"/>
      <c r="C10" s="249"/>
      <c r="D10" s="380" t="s">
        <v>378</v>
      </c>
      <c r="E10" s="380"/>
      <c r="F10" s="380"/>
      <c r="G10" s="380"/>
      <c r="H10" s="380"/>
      <c r="I10" s="380"/>
      <c r="J10" s="380"/>
      <c r="K10" s="247"/>
    </row>
    <row r="11" spans="2:11" s="1" customFormat="1" ht="15" customHeight="1">
      <c r="B11" s="250"/>
      <c r="C11" s="251"/>
      <c r="D11" s="380" t="s">
        <v>379</v>
      </c>
      <c r="E11" s="380"/>
      <c r="F11" s="380"/>
      <c r="G11" s="380"/>
      <c r="H11" s="380"/>
      <c r="I11" s="380"/>
      <c r="J11" s="380"/>
      <c r="K11" s="247"/>
    </row>
    <row r="12" spans="2:11" s="1" customFormat="1" ht="15" customHeight="1">
      <c r="B12" s="250"/>
      <c r="C12" s="251"/>
      <c r="D12" s="249"/>
      <c r="E12" s="249"/>
      <c r="F12" s="249"/>
      <c r="G12" s="249"/>
      <c r="H12" s="249"/>
      <c r="I12" s="249"/>
      <c r="J12" s="249"/>
      <c r="K12" s="247"/>
    </row>
    <row r="13" spans="2:11" s="1" customFormat="1" ht="15" customHeight="1">
      <c r="B13" s="250"/>
      <c r="C13" s="251"/>
      <c r="D13" s="252" t="s">
        <v>380</v>
      </c>
      <c r="E13" s="249"/>
      <c r="F13" s="249"/>
      <c r="G13" s="249"/>
      <c r="H13" s="249"/>
      <c r="I13" s="249"/>
      <c r="J13" s="249"/>
      <c r="K13" s="247"/>
    </row>
    <row r="14" spans="2:11" s="1" customFormat="1" ht="12.75" customHeight="1">
      <c r="B14" s="250"/>
      <c r="C14" s="251"/>
      <c r="D14" s="251"/>
      <c r="E14" s="251"/>
      <c r="F14" s="251"/>
      <c r="G14" s="251"/>
      <c r="H14" s="251"/>
      <c r="I14" s="251"/>
      <c r="J14" s="251"/>
      <c r="K14" s="247"/>
    </row>
    <row r="15" spans="2:11" s="1" customFormat="1" ht="15" customHeight="1">
      <c r="B15" s="250"/>
      <c r="C15" s="251"/>
      <c r="D15" s="380" t="s">
        <v>381</v>
      </c>
      <c r="E15" s="380"/>
      <c r="F15" s="380"/>
      <c r="G15" s="380"/>
      <c r="H15" s="380"/>
      <c r="I15" s="380"/>
      <c r="J15" s="380"/>
      <c r="K15" s="247"/>
    </row>
    <row r="16" spans="2:11" s="1" customFormat="1" ht="15" customHeight="1">
      <c r="B16" s="250"/>
      <c r="C16" s="251"/>
      <c r="D16" s="380" t="s">
        <v>382</v>
      </c>
      <c r="E16" s="380"/>
      <c r="F16" s="380"/>
      <c r="G16" s="380"/>
      <c r="H16" s="380"/>
      <c r="I16" s="380"/>
      <c r="J16" s="380"/>
      <c r="K16" s="247"/>
    </row>
    <row r="17" spans="2:11" s="1" customFormat="1" ht="15" customHeight="1">
      <c r="B17" s="250"/>
      <c r="C17" s="251"/>
      <c r="D17" s="380" t="s">
        <v>383</v>
      </c>
      <c r="E17" s="380"/>
      <c r="F17" s="380"/>
      <c r="G17" s="380"/>
      <c r="H17" s="380"/>
      <c r="I17" s="380"/>
      <c r="J17" s="380"/>
      <c r="K17" s="247"/>
    </row>
    <row r="18" spans="2:11" s="1" customFormat="1" ht="15" customHeight="1">
      <c r="B18" s="250"/>
      <c r="C18" s="251"/>
      <c r="D18" s="251"/>
      <c r="E18" s="253" t="s">
        <v>77</v>
      </c>
      <c r="F18" s="380" t="s">
        <v>384</v>
      </c>
      <c r="G18" s="380"/>
      <c r="H18" s="380"/>
      <c r="I18" s="380"/>
      <c r="J18" s="380"/>
      <c r="K18" s="247"/>
    </row>
    <row r="19" spans="2:11" s="1" customFormat="1" ht="15" customHeight="1">
      <c r="B19" s="250"/>
      <c r="C19" s="251"/>
      <c r="D19" s="251"/>
      <c r="E19" s="253" t="s">
        <v>385</v>
      </c>
      <c r="F19" s="380" t="s">
        <v>386</v>
      </c>
      <c r="G19" s="380"/>
      <c r="H19" s="380"/>
      <c r="I19" s="380"/>
      <c r="J19" s="380"/>
      <c r="K19" s="247"/>
    </row>
    <row r="20" spans="2:11" s="1" customFormat="1" ht="15" customHeight="1">
      <c r="B20" s="250"/>
      <c r="C20" s="251"/>
      <c r="D20" s="251"/>
      <c r="E20" s="253" t="s">
        <v>387</v>
      </c>
      <c r="F20" s="380" t="s">
        <v>388</v>
      </c>
      <c r="G20" s="380"/>
      <c r="H20" s="380"/>
      <c r="I20" s="380"/>
      <c r="J20" s="380"/>
      <c r="K20" s="247"/>
    </row>
    <row r="21" spans="2:11" s="1" customFormat="1" ht="15" customHeight="1">
      <c r="B21" s="250"/>
      <c r="C21" s="251"/>
      <c r="D21" s="251"/>
      <c r="E21" s="253" t="s">
        <v>389</v>
      </c>
      <c r="F21" s="380" t="s">
        <v>390</v>
      </c>
      <c r="G21" s="380"/>
      <c r="H21" s="380"/>
      <c r="I21" s="380"/>
      <c r="J21" s="380"/>
      <c r="K21" s="247"/>
    </row>
    <row r="22" spans="2:11" s="1" customFormat="1" ht="15" customHeight="1">
      <c r="B22" s="250"/>
      <c r="C22" s="251"/>
      <c r="D22" s="251"/>
      <c r="E22" s="253" t="s">
        <v>391</v>
      </c>
      <c r="F22" s="380" t="s">
        <v>392</v>
      </c>
      <c r="G22" s="380"/>
      <c r="H22" s="380"/>
      <c r="I22" s="380"/>
      <c r="J22" s="380"/>
      <c r="K22" s="247"/>
    </row>
    <row r="23" spans="2:11" s="1" customFormat="1" ht="15" customHeight="1">
      <c r="B23" s="250"/>
      <c r="C23" s="251"/>
      <c r="D23" s="251"/>
      <c r="E23" s="253" t="s">
        <v>84</v>
      </c>
      <c r="F23" s="380" t="s">
        <v>393</v>
      </c>
      <c r="G23" s="380"/>
      <c r="H23" s="380"/>
      <c r="I23" s="380"/>
      <c r="J23" s="380"/>
      <c r="K23" s="247"/>
    </row>
    <row r="24" spans="2:11" s="1" customFormat="1" ht="12.75" customHeight="1">
      <c r="B24" s="250"/>
      <c r="C24" s="251"/>
      <c r="D24" s="251"/>
      <c r="E24" s="251"/>
      <c r="F24" s="251"/>
      <c r="G24" s="251"/>
      <c r="H24" s="251"/>
      <c r="I24" s="251"/>
      <c r="J24" s="251"/>
      <c r="K24" s="247"/>
    </row>
    <row r="25" spans="2:11" s="1" customFormat="1" ht="15" customHeight="1">
      <c r="B25" s="250"/>
      <c r="C25" s="380" t="s">
        <v>394</v>
      </c>
      <c r="D25" s="380"/>
      <c r="E25" s="380"/>
      <c r="F25" s="380"/>
      <c r="G25" s="380"/>
      <c r="H25" s="380"/>
      <c r="I25" s="380"/>
      <c r="J25" s="380"/>
      <c r="K25" s="247"/>
    </row>
    <row r="26" spans="2:11" s="1" customFormat="1" ht="15" customHeight="1">
      <c r="B26" s="250"/>
      <c r="C26" s="380" t="s">
        <v>395</v>
      </c>
      <c r="D26" s="380"/>
      <c r="E26" s="380"/>
      <c r="F26" s="380"/>
      <c r="G26" s="380"/>
      <c r="H26" s="380"/>
      <c r="I26" s="380"/>
      <c r="J26" s="380"/>
      <c r="K26" s="247"/>
    </row>
    <row r="27" spans="2:11" s="1" customFormat="1" ht="15" customHeight="1">
      <c r="B27" s="250"/>
      <c r="C27" s="249"/>
      <c r="D27" s="380" t="s">
        <v>396</v>
      </c>
      <c r="E27" s="380"/>
      <c r="F27" s="380"/>
      <c r="G27" s="380"/>
      <c r="H27" s="380"/>
      <c r="I27" s="380"/>
      <c r="J27" s="380"/>
      <c r="K27" s="247"/>
    </row>
    <row r="28" spans="2:11" s="1" customFormat="1" ht="15" customHeight="1">
      <c r="B28" s="250"/>
      <c r="C28" s="251"/>
      <c r="D28" s="380" t="s">
        <v>397</v>
      </c>
      <c r="E28" s="380"/>
      <c r="F28" s="380"/>
      <c r="G28" s="380"/>
      <c r="H28" s="380"/>
      <c r="I28" s="380"/>
      <c r="J28" s="380"/>
      <c r="K28" s="247"/>
    </row>
    <row r="29" spans="2:11" s="1" customFormat="1" ht="12.75" customHeight="1">
      <c r="B29" s="250"/>
      <c r="C29" s="251"/>
      <c r="D29" s="251"/>
      <c r="E29" s="251"/>
      <c r="F29" s="251"/>
      <c r="G29" s="251"/>
      <c r="H29" s="251"/>
      <c r="I29" s="251"/>
      <c r="J29" s="251"/>
      <c r="K29" s="247"/>
    </row>
    <row r="30" spans="2:11" s="1" customFormat="1" ht="15" customHeight="1">
      <c r="B30" s="250"/>
      <c r="C30" s="251"/>
      <c r="D30" s="380" t="s">
        <v>398</v>
      </c>
      <c r="E30" s="380"/>
      <c r="F30" s="380"/>
      <c r="G30" s="380"/>
      <c r="H30" s="380"/>
      <c r="I30" s="380"/>
      <c r="J30" s="380"/>
      <c r="K30" s="247"/>
    </row>
    <row r="31" spans="2:11" s="1" customFormat="1" ht="15" customHeight="1">
      <c r="B31" s="250"/>
      <c r="C31" s="251"/>
      <c r="D31" s="380" t="s">
        <v>399</v>
      </c>
      <c r="E31" s="380"/>
      <c r="F31" s="380"/>
      <c r="G31" s="380"/>
      <c r="H31" s="380"/>
      <c r="I31" s="380"/>
      <c r="J31" s="380"/>
      <c r="K31" s="247"/>
    </row>
    <row r="32" spans="2:11" s="1" customFormat="1" ht="12.75" customHeight="1">
      <c r="B32" s="250"/>
      <c r="C32" s="251"/>
      <c r="D32" s="251"/>
      <c r="E32" s="251"/>
      <c r="F32" s="251"/>
      <c r="G32" s="251"/>
      <c r="H32" s="251"/>
      <c r="I32" s="251"/>
      <c r="J32" s="251"/>
      <c r="K32" s="247"/>
    </row>
    <row r="33" spans="2:11" s="1" customFormat="1" ht="15" customHeight="1">
      <c r="B33" s="250"/>
      <c r="C33" s="251"/>
      <c r="D33" s="380" t="s">
        <v>400</v>
      </c>
      <c r="E33" s="380"/>
      <c r="F33" s="380"/>
      <c r="G33" s="380"/>
      <c r="H33" s="380"/>
      <c r="I33" s="380"/>
      <c r="J33" s="380"/>
      <c r="K33" s="247"/>
    </row>
    <row r="34" spans="2:11" s="1" customFormat="1" ht="15" customHeight="1">
      <c r="B34" s="250"/>
      <c r="C34" s="251"/>
      <c r="D34" s="380" t="s">
        <v>401</v>
      </c>
      <c r="E34" s="380"/>
      <c r="F34" s="380"/>
      <c r="G34" s="380"/>
      <c r="H34" s="380"/>
      <c r="I34" s="380"/>
      <c r="J34" s="380"/>
      <c r="K34" s="247"/>
    </row>
    <row r="35" spans="2:11" s="1" customFormat="1" ht="15" customHeight="1">
      <c r="B35" s="250"/>
      <c r="C35" s="251"/>
      <c r="D35" s="380" t="s">
        <v>402</v>
      </c>
      <c r="E35" s="380"/>
      <c r="F35" s="380"/>
      <c r="G35" s="380"/>
      <c r="H35" s="380"/>
      <c r="I35" s="380"/>
      <c r="J35" s="380"/>
      <c r="K35" s="247"/>
    </row>
    <row r="36" spans="2:11" s="1" customFormat="1" ht="15" customHeight="1">
      <c r="B36" s="250"/>
      <c r="C36" s="251"/>
      <c r="D36" s="249"/>
      <c r="E36" s="252" t="s">
        <v>104</v>
      </c>
      <c r="F36" s="249"/>
      <c r="G36" s="380" t="s">
        <v>403</v>
      </c>
      <c r="H36" s="380"/>
      <c r="I36" s="380"/>
      <c r="J36" s="380"/>
      <c r="K36" s="247"/>
    </row>
    <row r="37" spans="2:11" s="1" customFormat="1" ht="30.75" customHeight="1">
      <c r="B37" s="250"/>
      <c r="C37" s="251"/>
      <c r="D37" s="249"/>
      <c r="E37" s="252" t="s">
        <v>404</v>
      </c>
      <c r="F37" s="249"/>
      <c r="G37" s="380" t="s">
        <v>405</v>
      </c>
      <c r="H37" s="380"/>
      <c r="I37" s="380"/>
      <c r="J37" s="380"/>
      <c r="K37" s="247"/>
    </row>
    <row r="38" spans="2:11" s="1" customFormat="1" ht="15" customHeight="1">
      <c r="B38" s="250"/>
      <c r="C38" s="251"/>
      <c r="D38" s="249"/>
      <c r="E38" s="252" t="s">
        <v>52</v>
      </c>
      <c r="F38" s="249"/>
      <c r="G38" s="380" t="s">
        <v>406</v>
      </c>
      <c r="H38" s="380"/>
      <c r="I38" s="380"/>
      <c r="J38" s="380"/>
      <c r="K38" s="247"/>
    </row>
    <row r="39" spans="2:11" s="1" customFormat="1" ht="15" customHeight="1">
      <c r="B39" s="250"/>
      <c r="C39" s="251"/>
      <c r="D39" s="249"/>
      <c r="E39" s="252" t="s">
        <v>53</v>
      </c>
      <c r="F39" s="249"/>
      <c r="G39" s="380" t="s">
        <v>407</v>
      </c>
      <c r="H39" s="380"/>
      <c r="I39" s="380"/>
      <c r="J39" s="380"/>
      <c r="K39" s="247"/>
    </row>
    <row r="40" spans="2:11" s="1" customFormat="1" ht="15" customHeight="1">
      <c r="B40" s="250"/>
      <c r="C40" s="251"/>
      <c r="D40" s="249"/>
      <c r="E40" s="252" t="s">
        <v>105</v>
      </c>
      <c r="F40" s="249"/>
      <c r="G40" s="380" t="s">
        <v>408</v>
      </c>
      <c r="H40" s="380"/>
      <c r="I40" s="380"/>
      <c r="J40" s="380"/>
      <c r="K40" s="247"/>
    </row>
    <row r="41" spans="2:11" s="1" customFormat="1" ht="15" customHeight="1">
      <c r="B41" s="250"/>
      <c r="C41" s="251"/>
      <c r="D41" s="249"/>
      <c r="E41" s="252" t="s">
        <v>106</v>
      </c>
      <c r="F41" s="249"/>
      <c r="G41" s="380" t="s">
        <v>409</v>
      </c>
      <c r="H41" s="380"/>
      <c r="I41" s="380"/>
      <c r="J41" s="380"/>
      <c r="K41" s="247"/>
    </row>
    <row r="42" spans="2:11" s="1" customFormat="1" ht="15" customHeight="1">
      <c r="B42" s="250"/>
      <c r="C42" s="251"/>
      <c r="D42" s="249"/>
      <c r="E42" s="252" t="s">
        <v>410</v>
      </c>
      <c r="F42" s="249"/>
      <c r="G42" s="380" t="s">
        <v>411</v>
      </c>
      <c r="H42" s="380"/>
      <c r="I42" s="380"/>
      <c r="J42" s="380"/>
      <c r="K42" s="247"/>
    </row>
    <row r="43" spans="2:11" s="1" customFormat="1" ht="15" customHeight="1">
      <c r="B43" s="250"/>
      <c r="C43" s="251"/>
      <c r="D43" s="249"/>
      <c r="E43" s="252"/>
      <c r="F43" s="249"/>
      <c r="G43" s="380" t="s">
        <v>412</v>
      </c>
      <c r="H43" s="380"/>
      <c r="I43" s="380"/>
      <c r="J43" s="380"/>
      <c r="K43" s="247"/>
    </row>
    <row r="44" spans="2:11" s="1" customFormat="1" ht="15" customHeight="1">
      <c r="B44" s="250"/>
      <c r="C44" s="251"/>
      <c r="D44" s="249"/>
      <c r="E44" s="252" t="s">
        <v>413</v>
      </c>
      <c r="F44" s="249"/>
      <c r="G44" s="380" t="s">
        <v>414</v>
      </c>
      <c r="H44" s="380"/>
      <c r="I44" s="380"/>
      <c r="J44" s="380"/>
      <c r="K44" s="247"/>
    </row>
    <row r="45" spans="2:11" s="1" customFormat="1" ht="15" customHeight="1">
      <c r="B45" s="250"/>
      <c r="C45" s="251"/>
      <c r="D45" s="249"/>
      <c r="E45" s="252" t="s">
        <v>108</v>
      </c>
      <c r="F45" s="249"/>
      <c r="G45" s="380" t="s">
        <v>415</v>
      </c>
      <c r="H45" s="380"/>
      <c r="I45" s="380"/>
      <c r="J45" s="380"/>
      <c r="K45" s="247"/>
    </row>
    <row r="46" spans="2:11" s="1" customFormat="1" ht="12.75" customHeight="1">
      <c r="B46" s="250"/>
      <c r="C46" s="251"/>
      <c r="D46" s="249"/>
      <c r="E46" s="249"/>
      <c r="F46" s="249"/>
      <c r="G46" s="249"/>
      <c r="H46" s="249"/>
      <c r="I46" s="249"/>
      <c r="J46" s="249"/>
      <c r="K46" s="247"/>
    </row>
    <row r="47" spans="2:11" s="1" customFormat="1" ht="15" customHeight="1">
      <c r="B47" s="250"/>
      <c r="C47" s="251"/>
      <c r="D47" s="380" t="s">
        <v>416</v>
      </c>
      <c r="E47" s="380"/>
      <c r="F47" s="380"/>
      <c r="G47" s="380"/>
      <c r="H47" s="380"/>
      <c r="I47" s="380"/>
      <c r="J47" s="380"/>
      <c r="K47" s="247"/>
    </row>
    <row r="48" spans="2:11" s="1" customFormat="1" ht="15" customHeight="1">
      <c r="B48" s="250"/>
      <c r="C48" s="251"/>
      <c r="D48" s="251"/>
      <c r="E48" s="380" t="s">
        <v>417</v>
      </c>
      <c r="F48" s="380"/>
      <c r="G48" s="380"/>
      <c r="H48" s="380"/>
      <c r="I48" s="380"/>
      <c r="J48" s="380"/>
      <c r="K48" s="247"/>
    </row>
    <row r="49" spans="2:11" s="1" customFormat="1" ht="15" customHeight="1">
      <c r="B49" s="250"/>
      <c r="C49" s="251"/>
      <c r="D49" s="251"/>
      <c r="E49" s="380" t="s">
        <v>418</v>
      </c>
      <c r="F49" s="380"/>
      <c r="G49" s="380"/>
      <c r="H49" s="380"/>
      <c r="I49" s="380"/>
      <c r="J49" s="380"/>
      <c r="K49" s="247"/>
    </row>
    <row r="50" spans="2:11" s="1" customFormat="1" ht="15" customHeight="1">
      <c r="B50" s="250"/>
      <c r="C50" s="251"/>
      <c r="D50" s="251"/>
      <c r="E50" s="380" t="s">
        <v>419</v>
      </c>
      <c r="F50" s="380"/>
      <c r="G50" s="380"/>
      <c r="H50" s="380"/>
      <c r="I50" s="380"/>
      <c r="J50" s="380"/>
      <c r="K50" s="247"/>
    </row>
    <row r="51" spans="2:11" s="1" customFormat="1" ht="15" customHeight="1">
      <c r="B51" s="250"/>
      <c r="C51" s="251"/>
      <c r="D51" s="380" t="s">
        <v>420</v>
      </c>
      <c r="E51" s="380"/>
      <c r="F51" s="380"/>
      <c r="G51" s="380"/>
      <c r="H51" s="380"/>
      <c r="I51" s="380"/>
      <c r="J51" s="380"/>
      <c r="K51" s="247"/>
    </row>
    <row r="52" spans="2:11" s="1" customFormat="1" ht="25.5" customHeight="1">
      <c r="B52" s="246"/>
      <c r="C52" s="381" t="s">
        <v>421</v>
      </c>
      <c r="D52" s="381"/>
      <c r="E52" s="381"/>
      <c r="F52" s="381"/>
      <c r="G52" s="381"/>
      <c r="H52" s="381"/>
      <c r="I52" s="381"/>
      <c r="J52" s="381"/>
      <c r="K52" s="247"/>
    </row>
    <row r="53" spans="2:11" s="1" customFormat="1" ht="5.25" customHeight="1">
      <c r="B53" s="246"/>
      <c r="C53" s="248"/>
      <c r="D53" s="248"/>
      <c r="E53" s="248"/>
      <c r="F53" s="248"/>
      <c r="G53" s="248"/>
      <c r="H53" s="248"/>
      <c r="I53" s="248"/>
      <c r="J53" s="248"/>
      <c r="K53" s="247"/>
    </row>
    <row r="54" spans="2:11" s="1" customFormat="1" ht="15" customHeight="1">
      <c r="B54" s="246"/>
      <c r="C54" s="380" t="s">
        <v>422</v>
      </c>
      <c r="D54" s="380"/>
      <c r="E54" s="380"/>
      <c r="F54" s="380"/>
      <c r="G54" s="380"/>
      <c r="H54" s="380"/>
      <c r="I54" s="380"/>
      <c r="J54" s="380"/>
      <c r="K54" s="247"/>
    </row>
    <row r="55" spans="2:11" s="1" customFormat="1" ht="15" customHeight="1">
      <c r="B55" s="246"/>
      <c r="C55" s="380" t="s">
        <v>423</v>
      </c>
      <c r="D55" s="380"/>
      <c r="E55" s="380"/>
      <c r="F55" s="380"/>
      <c r="G55" s="380"/>
      <c r="H55" s="380"/>
      <c r="I55" s="380"/>
      <c r="J55" s="380"/>
      <c r="K55" s="247"/>
    </row>
    <row r="56" spans="2:11" s="1" customFormat="1" ht="12.75" customHeight="1">
      <c r="B56" s="246"/>
      <c r="C56" s="249"/>
      <c r="D56" s="249"/>
      <c r="E56" s="249"/>
      <c r="F56" s="249"/>
      <c r="G56" s="249"/>
      <c r="H56" s="249"/>
      <c r="I56" s="249"/>
      <c r="J56" s="249"/>
      <c r="K56" s="247"/>
    </row>
    <row r="57" spans="2:11" s="1" customFormat="1" ht="15" customHeight="1">
      <c r="B57" s="246"/>
      <c r="C57" s="380" t="s">
        <v>424</v>
      </c>
      <c r="D57" s="380"/>
      <c r="E57" s="380"/>
      <c r="F57" s="380"/>
      <c r="G57" s="380"/>
      <c r="H57" s="380"/>
      <c r="I57" s="380"/>
      <c r="J57" s="380"/>
      <c r="K57" s="247"/>
    </row>
    <row r="58" spans="2:11" s="1" customFormat="1" ht="15" customHeight="1">
      <c r="B58" s="246"/>
      <c r="C58" s="251"/>
      <c r="D58" s="380" t="s">
        <v>425</v>
      </c>
      <c r="E58" s="380"/>
      <c r="F58" s="380"/>
      <c r="G58" s="380"/>
      <c r="H58" s="380"/>
      <c r="I58" s="380"/>
      <c r="J58" s="380"/>
      <c r="K58" s="247"/>
    </row>
    <row r="59" spans="2:11" s="1" customFormat="1" ht="15" customHeight="1">
      <c r="B59" s="246"/>
      <c r="C59" s="251"/>
      <c r="D59" s="380" t="s">
        <v>426</v>
      </c>
      <c r="E59" s="380"/>
      <c r="F59" s="380"/>
      <c r="G59" s="380"/>
      <c r="H59" s="380"/>
      <c r="I59" s="380"/>
      <c r="J59" s="380"/>
      <c r="K59" s="247"/>
    </row>
    <row r="60" spans="2:11" s="1" customFormat="1" ht="15" customHeight="1">
      <c r="B60" s="246"/>
      <c r="C60" s="251"/>
      <c r="D60" s="380" t="s">
        <v>427</v>
      </c>
      <c r="E60" s="380"/>
      <c r="F60" s="380"/>
      <c r="G60" s="380"/>
      <c r="H60" s="380"/>
      <c r="I60" s="380"/>
      <c r="J60" s="380"/>
      <c r="K60" s="247"/>
    </row>
    <row r="61" spans="2:11" s="1" customFormat="1" ht="15" customHeight="1">
      <c r="B61" s="246"/>
      <c r="C61" s="251"/>
      <c r="D61" s="380" t="s">
        <v>428</v>
      </c>
      <c r="E61" s="380"/>
      <c r="F61" s="380"/>
      <c r="G61" s="380"/>
      <c r="H61" s="380"/>
      <c r="I61" s="380"/>
      <c r="J61" s="380"/>
      <c r="K61" s="247"/>
    </row>
    <row r="62" spans="2:11" s="1" customFormat="1" ht="15" customHeight="1">
      <c r="B62" s="246"/>
      <c r="C62" s="251"/>
      <c r="D62" s="382" t="s">
        <v>429</v>
      </c>
      <c r="E62" s="382"/>
      <c r="F62" s="382"/>
      <c r="G62" s="382"/>
      <c r="H62" s="382"/>
      <c r="I62" s="382"/>
      <c r="J62" s="382"/>
      <c r="K62" s="247"/>
    </row>
    <row r="63" spans="2:11" s="1" customFormat="1" ht="15" customHeight="1">
      <c r="B63" s="246"/>
      <c r="C63" s="251"/>
      <c r="D63" s="380" t="s">
        <v>430</v>
      </c>
      <c r="E63" s="380"/>
      <c r="F63" s="380"/>
      <c r="G63" s="380"/>
      <c r="H63" s="380"/>
      <c r="I63" s="380"/>
      <c r="J63" s="380"/>
      <c r="K63" s="247"/>
    </row>
    <row r="64" spans="2:11" s="1" customFormat="1" ht="12.75" customHeight="1">
      <c r="B64" s="246"/>
      <c r="C64" s="251"/>
      <c r="D64" s="251"/>
      <c r="E64" s="254"/>
      <c r="F64" s="251"/>
      <c r="G64" s="251"/>
      <c r="H64" s="251"/>
      <c r="I64" s="251"/>
      <c r="J64" s="251"/>
      <c r="K64" s="247"/>
    </row>
    <row r="65" spans="2:11" s="1" customFormat="1" ht="15" customHeight="1">
      <c r="B65" s="246"/>
      <c r="C65" s="251"/>
      <c r="D65" s="380" t="s">
        <v>431</v>
      </c>
      <c r="E65" s="380"/>
      <c r="F65" s="380"/>
      <c r="G65" s="380"/>
      <c r="H65" s="380"/>
      <c r="I65" s="380"/>
      <c r="J65" s="380"/>
      <c r="K65" s="247"/>
    </row>
    <row r="66" spans="2:11" s="1" customFormat="1" ht="15" customHeight="1">
      <c r="B66" s="246"/>
      <c r="C66" s="251"/>
      <c r="D66" s="382" t="s">
        <v>432</v>
      </c>
      <c r="E66" s="382"/>
      <c r="F66" s="382"/>
      <c r="G66" s="382"/>
      <c r="H66" s="382"/>
      <c r="I66" s="382"/>
      <c r="J66" s="382"/>
      <c r="K66" s="247"/>
    </row>
    <row r="67" spans="2:11" s="1" customFormat="1" ht="15" customHeight="1">
      <c r="B67" s="246"/>
      <c r="C67" s="251"/>
      <c r="D67" s="380" t="s">
        <v>433</v>
      </c>
      <c r="E67" s="380"/>
      <c r="F67" s="380"/>
      <c r="G67" s="380"/>
      <c r="H67" s="380"/>
      <c r="I67" s="380"/>
      <c r="J67" s="380"/>
      <c r="K67" s="247"/>
    </row>
    <row r="68" spans="2:11" s="1" customFormat="1" ht="15" customHeight="1">
      <c r="B68" s="246"/>
      <c r="C68" s="251"/>
      <c r="D68" s="380" t="s">
        <v>434</v>
      </c>
      <c r="E68" s="380"/>
      <c r="F68" s="380"/>
      <c r="G68" s="380"/>
      <c r="H68" s="380"/>
      <c r="I68" s="380"/>
      <c r="J68" s="380"/>
      <c r="K68" s="247"/>
    </row>
    <row r="69" spans="2:11" s="1" customFormat="1" ht="15" customHeight="1">
      <c r="B69" s="246"/>
      <c r="C69" s="251"/>
      <c r="D69" s="380" t="s">
        <v>435</v>
      </c>
      <c r="E69" s="380"/>
      <c r="F69" s="380"/>
      <c r="G69" s="380"/>
      <c r="H69" s="380"/>
      <c r="I69" s="380"/>
      <c r="J69" s="380"/>
      <c r="K69" s="247"/>
    </row>
    <row r="70" spans="2:11" s="1" customFormat="1" ht="15" customHeight="1">
      <c r="B70" s="246"/>
      <c r="C70" s="251"/>
      <c r="D70" s="380" t="s">
        <v>436</v>
      </c>
      <c r="E70" s="380"/>
      <c r="F70" s="380"/>
      <c r="G70" s="380"/>
      <c r="H70" s="380"/>
      <c r="I70" s="380"/>
      <c r="J70" s="380"/>
      <c r="K70" s="247"/>
    </row>
    <row r="71" spans="2:11" s="1" customFormat="1" ht="12.75" customHeight="1">
      <c r="B71" s="255"/>
      <c r="C71" s="256"/>
      <c r="D71" s="256"/>
      <c r="E71" s="256"/>
      <c r="F71" s="256"/>
      <c r="G71" s="256"/>
      <c r="H71" s="256"/>
      <c r="I71" s="256"/>
      <c r="J71" s="256"/>
      <c r="K71" s="257"/>
    </row>
    <row r="72" spans="2:11" s="1" customFormat="1" ht="18.75" customHeight="1">
      <c r="B72" s="258"/>
      <c r="C72" s="258"/>
      <c r="D72" s="258"/>
      <c r="E72" s="258"/>
      <c r="F72" s="258"/>
      <c r="G72" s="258"/>
      <c r="H72" s="258"/>
      <c r="I72" s="258"/>
      <c r="J72" s="258"/>
      <c r="K72" s="259"/>
    </row>
    <row r="73" spans="2:11" s="1" customFormat="1" ht="18.75" customHeight="1">
      <c r="B73" s="259"/>
      <c r="C73" s="259"/>
      <c r="D73" s="259"/>
      <c r="E73" s="259"/>
      <c r="F73" s="259"/>
      <c r="G73" s="259"/>
      <c r="H73" s="259"/>
      <c r="I73" s="259"/>
      <c r="J73" s="259"/>
      <c r="K73" s="259"/>
    </row>
    <row r="74" spans="2:11" s="1" customFormat="1" ht="7.5" customHeight="1">
      <c r="B74" s="260"/>
      <c r="C74" s="261"/>
      <c r="D74" s="261"/>
      <c r="E74" s="261"/>
      <c r="F74" s="261"/>
      <c r="G74" s="261"/>
      <c r="H74" s="261"/>
      <c r="I74" s="261"/>
      <c r="J74" s="261"/>
      <c r="K74" s="262"/>
    </row>
    <row r="75" spans="2:11" s="1" customFormat="1" ht="45" customHeight="1">
      <c r="B75" s="263"/>
      <c r="C75" s="375" t="s">
        <v>437</v>
      </c>
      <c r="D75" s="375"/>
      <c r="E75" s="375"/>
      <c r="F75" s="375"/>
      <c r="G75" s="375"/>
      <c r="H75" s="375"/>
      <c r="I75" s="375"/>
      <c r="J75" s="375"/>
      <c r="K75" s="264"/>
    </row>
    <row r="76" spans="2:11" s="1" customFormat="1" ht="17.25" customHeight="1">
      <c r="B76" s="263"/>
      <c r="C76" s="265" t="s">
        <v>438</v>
      </c>
      <c r="D76" s="265"/>
      <c r="E76" s="265"/>
      <c r="F76" s="265" t="s">
        <v>439</v>
      </c>
      <c r="G76" s="266"/>
      <c r="H76" s="265" t="s">
        <v>53</v>
      </c>
      <c r="I76" s="265" t="s">
        <v>56</v>
      </c>
      <c r="J76" s="265" t="s">
        <v>440</v>
      </c>
      <c r="K76" s="264"/>
    </row>
    <row r="77" spans="2:11" s="1" customFormat="1" ht="17.25" customHeight="1">
      <c r="B77" s="263"/>
      <c r="C77" s="267" t="s">
        <v>441</v>
      </c>
      <c r="D77" s="267"/>
      <c r="E77" s="267"/>
      <c r="F77" s="268" t="s">
        <v>442</v>
      </c>
      <c r="G77" s="269"/>
      <c r="H77" s="267"/>
      <c r="I77" s="267"/>
      <c r="J77" s="267" t="s">
        <v>443</v>
      </c>
      <c r="K77" s="264"/>
    </row>
    <row r="78" spans="2:11" s="1" customFormat="1" ht="5.25" customHeight="1">
      <c r="B78" s="263"/>
      <c r="C78" s="270"/>
      <c r="D78" s="270"/>
      <c r="E78" s="270"/>
      <c r="F78" s="270"/>
      <c r="G78" s="271"/>
      <c r="H78" s="270"/>
      <c r="I78" s="270"/>
      <c r="J78" s="270"/>
      <c r="K78" s="264"/>
    </row>
    <row r="79" spans="2:11" s="1" customFormat="1" ht="15" customHeight="1">
      <c r="B79" s="263"/>
      <c r="C79" s="252" t="s">
        <v>52</v>
      </c>
      <c r="D79" s="272"/>
      <c r="E79" s="272"/>
      <c r="F79" s="273" t="s">
        <v>444</v>
      </c>
      <c r="G79" s="274"/>
      <c r="H79" s="252" t="s">
        <v>445</v>
      </c>
      <c r="I79" s="252" t="s">
        <v>446</v>
      </c>
      <c r="J79" s="252">
        <v>20</v>
      </c>
      <c r="K79" s="264"/>
    </row>
    <row r="80" spans="2:11" s="1" customFormat="1" ht="15" customHeight="1">
      <c r="B80" s="263"/>
      <c r="C80" s="252" t="s">
        <v>447</v>
      </c>
      <c r="D80" s="252"/>
      <c r="E80" s="252"/>
      <c r="F80" s="273" t="s">
        <v>444</v>
      </c>
      <c r="G80" s="274"/>
      <c r="H80" s="252" t="s">
        <v>448</v>
      </c>
      <c r="I80" s="252" t="s">
        <v>446</v>
      </c>
      <c r="J80" s="252">
        <v>120</v>
      </c>
      <c r="K80" s="264"/>
    </row>
    <row r="81" spans="2:11" s="1" customFormat="1" ht="15" customHeight="1">
      <c r="B81" s="275"/>
      <c r="C81" s="252" t="s">
        <v>449</v>
      </c>
      <c r="D81" s="252"/>
      <c r="E81" s="252"/>
      <c r="F81" s="273" t="s">
        <v>450</v>
      </c>
      <c r="G81" s="274"/>
      <c r="H81" s="252" t="s">
        <v>451</v>
      </c>
      <c r="I81" s="252" t="s">
        <v>446</v>
      </c>
      <c r="J81" s="252">
        <v>50</v>
      </c>
      <c r="K81" s="264"/>
    </row>
    <row r="82" spans="2:11" s="1" customFormat="1" ht="15" customHeight="1">
      <c r="B82" s="275"/>
      <c r="C82" s="252" t="s">
        <v>452</v>
      </c>
      <c r="D82" s="252"/>
      <c r="E82" s="252"/>
      <c r="F82" s="273" t="s">
        <v>444</v>
      </c>
      <c r="G82" s="274"/>
      <c r="H82" s="252" t="s">
        <v>453</v>
      </c>
      <c r="I82" s="252" t="s">
        <v>454</v>
      </c>
      <c r="J82" s="252"/>
      <c r="K82" s="264"/>
    </row>
    <row r="83" spans="2:11" s="1" customFormat="1" ht="15" customHeight="1">
      <c r="B83" s="275"/>
      <c r="C83" s="276" t="s">
        <v>455</v>
      </c>
      <c r="D83" s="276"/>
      <c r="E83" s="276"/>
      <c r="F83" s="277" t="s">
        <v>450</v>
      </c>
      <c r="G83" s="276"/>
      <c r="H83" s="276" t="s">
        <v>456</v>
      </c>
      <c r="I83" s="276" t="s">
        <v>446</v>
      </c>
      <c r="J83" s="276">
        <v>15</v>
      </c>
      <c r="K83" s="264"/>
    </row>
    <row r="84" spans="2:11" s="1" customFormat="1" ht="15" customHeight="1">
      <c r="B84" s="275"/>
      <c r="C84" s="276" t="s">
        <v>457</v>
      </c>
      <c r="D84" s="276"/>
      <c r="E84" s="276"/>
      <c r="F84" s="277" t="s">
        <v>450</v>
      </c>
      <c r="G84" s="276"/>
      <c r="H84" s="276" t="s">
        <v>458</v>
      </c>
      <c r="I84" s="276" t="s">
        <v>446</v>
      </c>
      <c r="J84" s="276">
        <v>15</v>
      </c>
      <c r="K84" s="264"/>
    </row>
    <row r="85" spans="2:11" s="1" customFormat="1" ht="15" customHeight="1">
      <c r="B85" s="275"/>
      <c r="C85" s="276" t="s">
        <v>459</v>
      </c>
      <c r="D85" s="276"/>
      <c r="E85" s="276"/>
      <c r="F85" s="277" t="s">
        <v>450</v>
      </c>
      <c r="G85" s="276"/>
      <c r="H85" s="276" t="s">
        <v>460</v>
      </c>
      <c r="I85" s="276" t="s">
        <v>446</v>
      </c>
      <c r="J85" s="276">
        <v>20</v>
      </c>
      <c r="K85" s="264"/>
    </row>
    <row r="86" spans="2:11" s="1" customFormat="1" ht="15" customHeight="1">
      <c r="B86" s="275"/>
      <c r="C86" s="276" t="s">
        <v>461</v>
      </c>
      <c r="D86" s="276"/>
      <c r="E86" s="276"/>
      <c r="F86" s="277" t="s">
        <v>450</v>
      </c>
      <c r="G86" s="276"/>
      <c r="H86" s="276" t="s">
        <v>462</v>
      </c>
      <c r="I86" s="276" t="s">
        <v>446</v>
      </c>
      <c r="J86" s="276">
        <v>20</v>
      </c>
      <c r="K86" s="264"/>
    </row>
    <row r="87" spans="2:11" s="1" customFormat="1" ht="15" customHeight="1">
      <c r="B87" s="275"/>
      <c r="C87" s="252" t="s">
        <v>463</v>
      </c>
      <c r="D87" s="252"/>
      <c r="E87" s="252"/>
      <c r="F87" s="273" t="s">
        <v>450</v>
      </c>
      <c r="G87" s="274"/>
      <c r="H87" s="252" t="s">
        <v>464</v>
      </c>
      <c r="I87" s="252" t="s">
        <v>446</v>
      </c>
      <c r="J87" s="252">
        <v>50</v>
      </c>
      <c r="K87" s="264"/>
    </row>
    <row r="88" spans="2:11" s="1" customFormat="1" ht="15" customHeight="1">
      <c r="B88" s="275"/>
      <c r="C88" s="252" t="s">
        <v>465</v>
      </c>
      <c r="D88" s="252"/>
      <c r="E88" s="252"/>
      <c r="F88" s="273" t="s">
        <v>450</v>
      </c>
      <c r="G88" s="274"/>
      <c r="H88" s="252" t="s">
        <v>466</v>
      </c>
      <c r="I88" s="252" t="s">
        <v>446</v>
      </c>
      <c r="J88" s="252">
        <v>20</v>
      </c>
      <c r="K88" s="264"/>
    </row>
    <row r="89" spans="2:11" s="1" customFormat="1" ht="15" customHeight="1">
      <c r="B89" s="275"/>
      <c r="C89" s="252" t="s">
        <v>467</v>
      </c>
      <c r="D89" s="252"/>
      <c r="E89" s="252"/>
      <c r="F89" s="273" t="s">
        <v>450</v>
      </c>
      <c r="G89" s="274"/>
      <c r="H89" s="252" t="s">
        <v>468</v>
      </c>
      <c r="I89" s="252" t="s">
        <v>446</v>
      </c>
      <c r="J89" s="252">
        <v>20</v>
      </c>
      <c r="K89" s="264"/>
    </row>
    <row r="90" spans="2:11" s="1" customFormat="1" ht="15" customHeight="1">
      <c r="B90" s="275"/>
      <c r="C90" s="252" t="s">
        <v>469</v>
      </c>
      <c r="D90" s="252"/>
      <c r="E90" s="252"/>
      <c r="F90" s="273" t="s">
        <v>450</v>
      </c>
      <c r="G90" s="274"/>
      <c r="H90" s="252" t="s">
        <v>470</v>
      </c>
      <c r="I90" s="252" t="s">
        <v>446</v>
      </c>
      <c r="J90" s="252">
        <v>50</v>
      </c>
      <c r="K90" s="264"/>
    </row>
    <row r="91" spans="2:11" s="1" customFormat="1" ht="15" customHeight="1">
      <c r="B91" s="275"/>
      <c r="C91" s="252" t="s">
        <v>471</v>
      </c>
      <c r="D91" s="252"/>
      <c r="E91" s="252"/>
      <c r="F91" s="273" t="s">
        <v>450</v>
      </c>
      <c r="G91" s="274"/>
      <c r="H91" s="252" t="s">
        <v>471</v>
      </c>
      <c r="I91" s="252" t="s">
        <v>446</v>
      </c>
      <c r="J91" s="252">
        <v>50</v>
      </c>
      <c r="K91" s="264"/>
    </row>
    <row r="92" spans="2:11" s="1" customFormat="1" ht="15" customHeight="1">
      <c r="B92" s="275"/>
      <c r="C92" s="252" t="s">
        <v>472</v>
      </c>
      <c r="D92" s="252"/>
      <c r="E92" s="252"/>
      <c r="F92" s="273" t="s">
        <v>450</v>
      </c>
      <c r="G92" s="274"/>
      <c r="H92" s="252" t="s">
        <v>473</v>
      </c>
      <c r="I92" s="252" t="s">
        <v>446</v>
      </c>
      <c r="J92" s="252">
        <v>255</v>
      </c>
      <c r="K92" s="264"/>
    </row>
    <row r="93" spans="2:11" s="1" customFormat="1" ht="15" customHeight="1">
      <c r="B93" s="275"/>
      <c r="C93" s="252" t="s">
        <v>474</v>
      </c>
      <c r="D93" s="252"/>
      <c r="E93" s="252"/>
      <c r="F93" s="273" t="s">
        <v>444</v>
      </c>
      <c r="G93" s="274"/>
      <c r="H93" s="252" t="s">
        <v>475</v>
      </c>
      <c r="I93" s="252" t="s">
        <v>476</v>
      </c>
      <c r="J93" s="252"/>
      <c r="K93" s="264"/>
    </row>
    <row r="94" spans="2:11" s="1" customFormat="1" ht="15" customHeight="1">
      <c r="B94" s="275"/>
      <c r="C94" s="252" t="s">
        <v>477</v>
      </c>
      <c r="D94" s="252"/>
      <c r="E94" s="252"/>
      <c r="F94" s="273" t="s">
        <v>444</v>
      </c>
      <c r="G94" s="274"/>
      <c r="H94" s="252" t="s">
        <v>478</v>
      </c>
      <c r="I94" s="252" t="s">
        <v>479</v>
      </c>
      <c r="J94" s="252"/>
      <c r="K94" s="264"/>
    </row>
    <row r="95" spans="2:11" s="1" customFormat="1" ht="15" customHeight="1">
      <c r="B95" s="275"/>
      <c r="C95" s="252" t="s">
        <v>480</v>
      </c>
      <c r="D95" s="252"/>
      <c r="E95" s="252"/>
      <c r="F95" s="273" t="s">
        <v>444</v>
      </c>
      <c r="G95" s="274"/>
      <c r="H95" s="252" t="s">
        <v>480</v>
      </c>
      <c r="I95" s="252" t="s">
        <v>479</v>
      </c>
      <c r="J95" s="252"/>
      <c r="K95" s="264"/>
    </row>
    <row r="96" spans="2:11" s="1" customFormat="1" ht="15" customHeight="1">
      <c r="B96" s="275"/>
      <c r="C96" s="252" t="s">
        <v>37</v>
      </c>
      <c r="D96" s="252"/>
      <c r="E96" s="252"/>
      <c r="F96" s="273" t="s">
        <v>444</v>
      </c>
      <c r="G96" s="274"/>
      <c r="H96" s="252" t="s">
        <v>481</v>
      </c>
      <c r="I96" s="252" t="s">
        <v>479</v>
      </c>
      <c r="J96" s="252"/>
      <c r="K96" s="264"/>
    </row>
    <row r="97" spans="2:11" s="1" customFormat="1" ht="15" customHeight="1">
      <c r="B97" s="275"/>
      <c r="C97" s="252" t="s">
        <v>47</v>
      </c>
      <c r="D97" s="252"/>
      <c r="E97" s="252"/>
      <c r="F97" s="273" t="s">
        <v>444</v>
      </c>
      <c r="G97" s="274"/>
      <c r="H97" s="252" t="s">
        <v>482</v>
      </c>
      <c r="I97" s="252" t="s">
        <v>479</v>
      </c>
      <c r="J97" s="252"/>
      <c r="K97" s="264"/>
    </row>
    <row r="98" spans="2:11" s="1" customFormat="1" ht="15" customHeight="1">
      <c r="B98" s="278"/>
      <c r="C98" s="279"/>
      <c r="D98" s="279"/>
      <c r="E98" s="279"/>
      <c r="F98" s="279"/>
      <c r="G98" s="279"/>
      <c r="H98" s="279"/>
      <c r="I98" s="279"/>
      <c r="J98" s="279"/>
      <c r="K98" s="280"/>
    </row>
    <row r="99" spans="2:11" s="1" customFormat="1" ht="18.75" customHeight="1">
      <c r="B99" s="281"/>
      <c r="C99" s="282"/>
      <c r="D99" s="282"/>
      <c r="E99" s="282"/>
      <c r="F99" s="282"/>
      <c r="G99" s="282"/>
      <c r="H99" s="282"/>
      <c r="I99" s="282"/>
      <c r="J99" s="282"/>
      <c r="K99" s="281"/>
    </row>
    <row r="100" spans="2:11" s="1" customFormat="1" ht="18.75" customHeight="1">
      <c r="B100" s="259"/>
      <c r="C100" s="259"/>
      <c r="D100" s="259"/>
      <c r="E100" s="259"/>
      <c r="F100" s="259"/>
      <c r="G100" s="259"/>
      <c r="H100" s="259"/>
      <c r="I100" s="259"/>
      <c r="J100" s="259"/>
      <c r="K100" s="259"/>
    </row>
    <row r="101" spans="2:11" s="1" customFormat="1" ht="7.5" customHeight="1">
      <c r="B101" s="260"/>
      <c r="C101" s="261"/>
      <c r="D101" s="261"/>
      <c r="E101" s="261"/>
      <c r="F101" s="261"/>
      <c r="G101" s="261"/>
      <c r="H101" s="261"/>
      <c r="I101" s="261"/>
      <c r="J101" s="261"/>
      <c r="K101" s="262"/>
    </row>
    <row r="102" spans="2:11" s="1" customFormat="1" ht="45" customHeight="1">
      <c r="B102" s="263"/>
      <c r="C102" s="375" t="s">
        <v>483</v>
      </c>
      <c r="D102" s="375"/>
      <c r="E102" s="375"/>
      <c r="F102" s="375"/>
      <c r="G102" s="375"/>
      <c r="H102" s="375"/>
      <c r="I102" s="375"/>
      <c r="J102" s="375"/>
      <c r="K102" s="264"/>
    </row>
    <row r="103" spans="2:11" s="1" customFormat="1" ht="17.25" customHeight="1">
      <c r="B103" s="263"/>
      <c r="C103" s="265" t="s">
        <v>438</v>
      </c>
      <c r="D103" s="265"/>
      <c r="E103" s="265"/>
      <c r="F103" s="265" t="s">
        <v>439</v>
      </c>
      <c r="G103" s="266"/>
      <c r="H103" s="265" t="s">
        <v>53</v>
      </c>
      <c r="I103" s="265" t="s">
        <v>56</v>
      </c>
      <c r="J103" s="265" t="s">
        <v>440</v>
      </c>
      <c r="K103" s="264"/>
    </row>
    <row r="104" spans="2:11" s="1" customFormat="1" ht="17.25" customHeight="1">
      <c r="B104" s="263"/>
      <c r="C104" s="267" t="s">
        <v>441</v>
      </c>
      <c r="D104" s="267"/>
      <c r="E104" s="267"/>
      <c r="F104" s="268" t="s">
        <v>442</v>
      </c>
      <c r="G104" s="269"/>
      <c r="H104" s="267"/>
      <c r="I104" s="267"/>
      <c r="J104" s="267" t="s">
        <v>443</v>
      </c>
      <c r="K104" s="264"/>
    </row>
    <row r="105" spans="2:11" s="1" customFormat="1" ht="5.25" customHeight="1">
      <c r="B105" s="263"/>
      <c r="C105" s="265"/>
      <c r="D105" s="265"/>
      <c r="E105" s="265"/>
      <c r="F105" s="265"/>
      <c r="G105" s="283"/>
      <c r="H105" s="265"/>
      <c r="I105" s="265"/>
      <c r="J105" s="265"/>
      <c r="K105" s="264"/>
    </row>
    <row r="106" spans="2:11" s="1" customFormat="1" ht="15" customHeight="1">
      <c r="B106" s="263"/>
      <c r="C106" s="252" t="s">
        <v>52</v>
      </c>
      <c r="D106" s="272"/>
      <c r="E106" s="272"/>
      <c r="F106" s="273" t="s">
        <v>444</v>
      </c>
      <c r="G106" s="252"/>
      <c r="H106" s="252" t="s">
        <v>484</v>
      </c>
      <c r="I106" s="252" t="s">
        <v>446</v>
      </c>
      <c r="J106" s="252">
        <v>20</v>
      </c>
      <c r="K106" s="264"/>
    </row>
    <row r="107" spans="2:11" s="1" customFormat="1" ht="15" customHeight="1">
      <c r="B107" s="263"/>
      <c r="C107" s="252" t="s">
        <v>447</v>
      </c>
      <c r="D107" s="252"/>
      <c r="E107" s="252"/>
      <c r="F107" s="273" t="s">
        <v>444</v>
      </c>
      <c r="G107" s="252"/>
      <c r="H107" s="252" t="s">
        <v>484</v>
      </c>
      <c r="I107" s="252" t="s">
        <v>446</v>
      </c>
      <c r="J107" s="252">
        <v>120</v>
      </c>
      <c r="K107" s="264"/>
    </row>
    <row r="108" spans="2:11" s="1" customFormat="1" ht="15" customHeight="1">
      <c r="B108" s="275"/>
      <c r="C108" s="252" t="s">
        <v>449</v>
      </c>
      <c r="D108" s="252"/>
      <c r="E108" s="252"/>
      <c r="F108" s="273" t="s">
        <v>450</v>
      </c>
      <c r="G108" s="252"/>
      <c r="H108" s="252" t="s">
        <v>484</v>
      </c>
      <c r="I108" s="252" t="s">
        <v>446</v>
      </c>
      <c r="J108" s="252">
        <v>50</v>
      </c>
      <c r="K108" s="264"/>
    </row>
    <row r="109" spans="2:11" s="1" customFormat="1" ht="15" customHeight="1">
      <c r="B109" s="275"/>
      <c r="C109" s="252" t="s">
        <v>452</v>
      </c>
      <c r="D109" s="252"/>
      <c r="E109" s="252"/>
      <c r="F109" s="273" t="s">
        <v>444</v>
      </c>
      <c r="G109" s="252"/>
      <c r="H109" s="252" t="s">
        <v>484</v>
      </c>
      <c r="I109" s="252" t="s">
        <v>454</v>
      </c>
      <c r="J109" s="252"/>
      <c r="K109" s="264"/>
    </row>
    <row r="110" spans="2:11" s="1" customFormat="1" ht="15" customHeight="1">
      <c r="B110" s="275"/>
      <c r="C110" s="252" t="s">
        <v>463</v>
      </c>
      <c r="D110" s="252"/>
      <c r="E110" s="252"/>
      <c r="F110" s="273" t="s">
        <v>450</v>
      </c>
      <c r="G110" s="252"/>
      <c r="H110" s="252" t="s">
        <v>484</v>
      </c>
      <c r="I110" s="252" t="s">
        <v>446</v>
      </c>
      <c r="J110" s="252">
        <v>50</v>
      </c>
      <c r="K110" s="264"/>
    </row>
    <row r="111" spans="2:11" s="1" customFormat="1" ht="15" customHeight="1">
      <c r="B111" s="275"/>
      <c r="C111" s="252" t="s">
        <v>471</v>
      </c>
      <c r="D111" s="252"/>
      <c r="E111" s="252"/>
      <c r="F111" s="273" t="s">
        <v>450</v>
      </c>
      <c r="G111" s="252"/>
      <c r="H111" s="252" t="s">
        <v>484</v>
      </c>
      <c r="I111" s="252" t="s">
        <v>446</v>
      </c>
      <c r="J111" s="252">
        <v>50</v>
      </c>
      <c r="K111" s="264"/>
    </row>
    <row r="112" spans="2:11" s="1" customFormat="1" ht="15" customHeight="1">
      <c r="B112" s="275"/>
      <c r="C112" s="252" t="s">
        <v>469</v>
      </c>
      <c r="D112" s="252"/>
      <c r="E112" s="252"/>
      <c r="F112" s="273" t="s">
        <v>450</v>
      </c>
      <c r="G112" s="252"/>
      <c r="H112" s="252" t="s">
        <v>484</v>
      </c>
      <c r="I112" s="252" t="s">
        <v>446</v>
      </c>
      <c r="J112" s="252">
        <v>50</v>
      </c>
      <c r="K112" s="264"/>
    </row>
    <row r="113" spans="2:11" s="1" customFormat="1" ht="15" customHeight="1">
      <c r="B113" s="275"/>
      <c r="C113" s="252" t="s">
        <v>52</v>
      </c>
      <c r="D113" s="252"/>
      <c r="E113" s="252"/>
      <c r="F113" s="273" t="s">
        <v>444</v>
      </c>
      <c r="G113" s="252"/>
      <c r="H113" s="252" t="s">
        <v>485</v>
      </c>
      <c r="I113" s="252" t="s">
        <v>446</v>
      </c>
      <c r="J113" s="252">
        <v>20</v>
      </c>
      <c r="K113" s="264"/>
    </row>
    <row r="114" spans="2:11" s="1" customFormat="1" ht="15" customHeight="1">
      <c r="B114" s="275"/>
      <c r="C114" s="252" t="s">
        <v>486</v>
      </c>
      <c r="D114" s="252"/>
      <c r="E114" s="252"/>
      <c r="F114" s="273" t="s">
        <v>444</v>
      </c>
      <c r="G114" s="252"/>
      <c r="H114" s="252" t="s">
        <v>487</v>
      </c>
      <c r="I114" s="252" t="s">
        <v>446</v>
      </c>
      <c r="J114" s="252">
        <v>120</v>
      </c>
      <c r="K114" s="264"/>
    </row>
    <row r="115" spans="2:11" s="1" customFormat="1" ht="15" customHeight="1">
      <c r="B115" s="275"/>
      <c r="C115" s="252" t="s">
        <v>37</v>
      </c>
      <c r="D115" s="252"/>
      <c r="E115" s="252"/>
      <c r="F115" s="273" t="s">
        <v>444</v>
      </c>
      <c r="G115" s="252"/>
      <c r="H115" s="252" t="s">
        <v>488</v>
      </c>
      <c r="I115" s="252" t="s">
        <v>479</v>
      </c>
      <c r="J115" s="252"/>
      <c r="K115" s="264"/>
    </row>
    <row r="116" spans="2:11" s="1" customFormat="1" ht="15" customHeight="1">
      <c r="B116" s="275"/>
      <c r="C116" s="252" t="s">
        <v>47</v>
      </c>
      <c r="D116" s="252"/>
      <c r="E116" s="252"/>
      <c r="F116" s="273" t="s">
        <v>444</v>
      </c>
      <c r="G116" s="252"/>
      <c r="H116" s="252" t="s">
        <v>489</v>
      </c>
      <c r="I116" s="252" t="s">
        <v>479</v>
      </c>
      <c r="J116" s="252"/>
      <c r="K116" s="264"/>
    </row>
    <row r="117" spans="2:11" s="1" customFormat="1" ht="15" customHeight="1">
      <c r="B117" s="275"/>
      <c r="C117" s="252" t="s">
        <v>56</v>
      </c>
      <c r="D117" s="252"/>
      <c r="E117" s="252"/>
      <c r="F117" s="273" t="s">
        <v>444</v>
      </c>
      <c r="G117" s="252"/>
      <c r="H117" s="252" t="s">
        <v>490</v>
      </c>
      <c r="I117" s="252" t="s">
        <v>491</v>
      </c>
      <c r="J117" s="252"/>
      <c r="K117" s="264"/>
    </row>
    <row r="118" spans="2:11" s="1" customFormat="1" ht="15" customHeight="1">
      <c r="B118" s="278"/>
      <c r="C118" s="284"/>
      <c r="D118" s="284"/>
      <c r="E118" s="284"/>
      <c r="F118" s="284"/>
      <c r="G118" s="284"/>
      <c r="H118" s="284"/>
      <c r="I118" s="284"/>
      <c r="J118" s="284"/>
      <c r="K118" s="280"/>
    </row>
    <row r="119" spans="2:11" s="1" customFormat="1" ht="18.75" customHeight="1">
      <c r="B119" s="285"/>
      <c r="C119" s="286"/>
      <c r="D119" s="286"/>
      <c r="E119" s="286"/>
      <c r="F119" s="287"/>
      <c r="G119" s="286"/>
      <c r="H119" s="286"/>
      <c r="I119" s="286"/>
      <c r="J119" s="286"/>
      <c r="K119" s="285"/>
    </row>
    <row r="120" spans="2:11" s="1" customFormat="1" ht="18.75" customHeight="1">
      <c r="B120" s="259"/>
      <c r="C120" s="259"/>
      <c r="D120" s="259"/>
      <c r="E120" s="259"/>
      <c r="F120" s="259"/>
      <c r="G120" s="259"/>
      <c r="H120" s="259"/>
      <c r="I120" s="259"/>
      <c r="J120" s="259"/>
      <c r="K120" s="259"/>
    </row>
    <row r="121" spans="2:11" s="1" customFormat="1" ht="7.5" customHeight="1">
      <c r="B121" s="288"/>
      <c r="C121" s="289"/>
      <c r="D121" s="289"/>
      <c r="E121" s="289"/>
      <c r="F121" s="289"/>
      <c r="G121" s="289"/>
      <c r="H121" s="289"/>
      <c r="I121" s="289"/>
      <c r="J121" s="289"/>
      <c r="K121" s="290"/>
    </row>
    <row r="122" spans="2:11" s="1" customFormat="1" ht="45" customHeight="1">
      <c r="B122" s="291"/>
      <c r="C122" s="376" t="s">
        <v>492</v>
      </c>
      <c r="D122" s="376"/>
      <c r="E122" s="376"/>
      <c r="F122" s="376"/>
      <c r="G122" s="376"/>
      <c r="H122" s="376"/>
      <c r="I122" s="376"/>
      <c r="J122" s="376"/>
      <c r="K122" s="292"/>
    </row>
    <row r="123" spans="2:11" s="1" customFormat="1" ht="17.25" customHeight="1">
      <c r="B123" s="293"/>
      <c r="C123" s="265" t="s">
        <v>438</v>
      </c>
      <c r="D123" s="265"/>
      <c r="E123" s="265"/>
      <c r="F123" s="265" t="s">
        <v>439</v>
      </c>
      <c r="G123" s="266"/>
      <c r="H123" s="265" t="s">
        <v>53</v>
      </c>
      <c r="I123" s="265" t="s">
        <v>56</v>
      </c>
      <c r="J123" s="265" t="s">
        <v>440</v>
      </c>
      <c r="K123" s="294"/>
    </row>
    <row r="124" spans="2:11" s="1" customFormat="1" ht="17.25" customHeight="1">
      <c r="B124" s="293"/>
      <c r="C124" s="267" t="s">
        <v>441</v>
      </c>
      <c r="D124" s="267"/>
      <c r="E124" s="267"/>
      <c r="F124" s="268" t="s">
        <v>442</v>
      </c>
      <c r="G124" s="269"/>
      <c r="H124" s="267"/>
      <c r="I124" s="267"/>
      <c r="J124" s="267" t="s">
        <v>443</v>
      </c>
      <c r="K124" s="294"/>
    </row>
    <row r="125" spans="2:11" s="1" customFormat="1" ht="5.25" customHeight="1">
      <c r="B125" s="295"/>
      <c r="C125" s="270"/>
      <c r="D125" s="270"/>
      <c r="E125" s="270"/>
      <c r="F125" s="270"/>
      <c r="G125" s="296"/>
      <c r="H125" s="270"/>
      <c r="I125" s="270"/>
      <c r="J125" s="270"/>
      <c r="K125" s="297"/>
    </row>
    <row r="126" spans="2:11" s="1" customFormat="1" ht="15" customHeight="1">
      <c r="B126" s="295"/>
      <c r="C126" s="252" t="s">
        <v>447</v>
      </c>
      <c r="D126" s="272"/>
      <c r="E126" s="272"/>
      <c r="F126" s="273" t="s">
        <v>444</v>
      </c>
      <c r="G126" s="252"/>
      <c r="H126" s="252" t="s">
        <v>484</v>
      </c>
      <c r="I126" s="252" t="s">
        <v>446</v>
      </c>
      <c r="J126" s="252">
        <v>120</v>
      </c>
      <c r="K126" s="298"/>
    </row>
    <row r="127" spans="2:11" s="1" customFormat="1" ht="15" customHeight="1">
      <c r="B127" s="295"/>
      <c r="C127" s="252" t="s">
        <v>493</v>
      </c>
      <c r="D127" s="252"/>
      <c r="E127" s="252"/>
      <c r="F127" s="273" t="s">
        <v>444</v>
      </c>
      <c r="G127" s="252"/>
      <c r="H127" s="252" t="s">
        <v>494</v>
      </c>
      <c r="I127" s="252" t="s">
        <v>446</v>
      </c>
      <c r="J127" s="252" t="s">
        <v>495</v>
      </c>
      <c r="K127" s="298"/>
    </row>
    <row r="128" spans="2:11" s="1" customFormat="1" ht="15" customHeight="1">
      <c r="B128" s="295"/>
      <c r="C128" s="252" t="s">
        <v>84</v>
      </c>
      <c r="D128" s="252"/>
      <c r="E128" s="252"/>
      <c r="F128" s="273" t="s">
        <v>444</v>
      </c>
      <c r="G128" s="252"/>
      <c r="H128" s="252" t="s">
        <v>496</v>
      </c>
      <c r="I128" s="252" t="s">
        <v>446</v>
      </c>
      <c r="J128" s="252" t="s">
        <v>495</v>
      </c>
      <c r="K128" s="298"/>
    </row>
    <row r="129" spans="2:11" s="1" customFormat="1" ht="15" customHeight="1">
      <c r="B129" s="295"/>
      <c r="C129" s="252" t="s">
        <v>455</v>
      </c>
      <c r="D129" s="252"/>
      <c r="E129" s="252"/>
      <c r="F129" s="273" t="s">
        <v>450</v>
      </c>
      <c r="G129" s="252"/>
      <c r="H129" s="252" t="s">
        <v>456</v>
      </c>
      <c r="I129" s="252" t="s">
        <v>446</v>
      </c>
      <c r="J129" s="252">
        <v>15</v>
      </c>
      <c r="K129" s="298"/>
    </row>
    <row r="130" spans="2:11" s="1" customFormat="1" ht="15" customHeight="1">
      <c r="B130" s="295"/>
      <c r="C130" s="276" t="s">
        <v>457</v>
      </c>
      <c r="D130" s="276"/>
      <c r="E130" s="276"/>
      <c r="F130" s="277" t="s">
        <v>450</v>
      </c>
      <c r="G130" s="276"/>
      <c r="H130" s="276" t="s">
        <v>458</v>
      </c>
      <c r="I130" s="276" t="s">
        <v>446</v>
      </c>
      <c r="J130" s="276">
        <v>15</v>
      </c>
      <c r="K130" s="298"/>
    </row>
    <row r="131" spans="2:11" s="1" customFormat="1" ht="15" customHeight="1">
      <c r="B131" s="295"/>
      <c r="C131" s="276" t="s">
        <v>459</v>
      </c>
      <c r="D131" s="276"/>
      <c r="E131" s="276"/>
      <c r="F131" s="277" t="s">
        <v>450</v>
      </c>
      <c r="G131" s="276"/>
      <c r="H131" s="276" t="s">
        <v>460</v>
      </c>
      <c r="I131" s="276" t="s">
        <v>446</v>
      </c>
      <c r="J131" s="276">
        <v>20</v>
      </c>
      <c r="K131" s="298"/>
    </row>
    <row r="132" spans="2:11" s="1" customFormat="1" ht="15" customHeight="1">
      <c r="B132" s="295"/>
      <c r="C132" s="276" t="s">
        <v>461</v>
      </c>
      <c r="D132" s="276"/>
      <c r="E132" s="276"/>
      <c r="F132" s="277" t="s">
        <v>450</v>
      </c>
      <c r="G132" s="276"/>
      <c r="H132" s="276" t="s">
        <v>462</v>
      </c>
      <c r="I132" s="276" t="s">
        <v>446</v>
      </c>
      <c r="J132" s="276">
        <v>20</v>
      </c>
      <c r="K132" s="298"/>
    </row>
    <row r="133" spans="2:11" s="1" customFormat="1" ht="15" customHeight="1">
      <c r="B133" s="295"/>
      <c r="C133" s="252" t="s">
        <v>449</v>
      </c>
      <c r="D133" s="252"/>
      <c r="E133" s="252"/>
      <c r="F133" s="273" t="s">
        <v>450</v>
      </c>
      <c r="G133" s="252"/>
      <c r="H133" s="252" t="s">
        <v>484</v>
      </c>
      <c r="I133" s="252" t="s">
        <v>446</v>
      </c>
      <c r="J133" s="252">
        <v>50</v>
      </c>
      <c r="K133" s="298"/>
    </row>
    <row r="134" spans="2:11" s="1" customFormat="1" ht="15" customHeight="1">
      <c r="B134" s="295"/>
      <c r="C134" s="252" t="s">
        <v>463</v>
      </c>
      <c r="D134" s="252"/>
      <c r="E134" s="252"/>
      <c r="F134" s="273" t="s">
        <v>450</v>
      </c>
      <c r="G134" s="252"/>
      <c r="H134" s="252" t="s">
        <v>484</v>
      </c>
      <c r="I134" s="252" t="s">
        <v>446</v>
      </c>
      <c r="J134" s="252">
        <v>50</v>
      </c>
      <c r="K134" s="298"/>
    </row>
    <row r="135" spans="2:11" s="1" customFormat="1" ht="15" customHeight="1">
      <c r="B135" s="295"/>
      <c r="C135" s="252" t="s">
        <v>469</v>
      </c>
      <c r="D135" s="252"/>
      <c r="E135" s="252"/>
      <c r="F135" s="273" t="s">
        <v>450</v>
      </c>
      <c r="G135" s="252"/>
      <c r="H135" s="252" t="s">
        <v>484</v>
      </c>
      <c r="I135" s="252" t="s">
        <v>446</v>
      </c>
      <c r="J135" s="252">
        <v>50</v>
      </c>
      <c r="K135" s="298"/>
    </row>
    <row r="136" spans="2:11" s="1" customFormat="1" ht="15" customHeight="1">
      <c r="B136" s="295"/>
      <c r="C136" s="252" t="s">
        <v>471</v>
      </c>
      <c r="D136" s="252"/>
      <c r="E136" s="252"/>
      <c r="F136" s="273" t="s">
        <v>450</v>
      </c>
      <c r="G136" s="252"/>
      <c r="H136" s="252" t="s">
        <v>484</v>
      </c>
      <c r="I136" s="252" t="s">
        <v>446</v>
      </c>
      <c r="J136" s="252">
        <v>50</v>
      </c>
      <c r="K136" s="298"/>
    </row>
    <row r="137" spans="2:11" s="1" customFormat="1" ht="15" customHeight="1">
      <c r="B137" s="295"/>
      <c r="C137" s="252" t="s">
        <v>472</v>
      </c>
      <c r="D137" s="252"/>
      <c r="E137" s="252"/>
      <c r="F137" s="273" t="s">
        <v>450</v>
      </c>
      <c r="G137" s="252"/>
      <c r="H137" s="252" t="s">
        <v>497</v>
      </c>
      <c r="I137" s="252" t="s">
        <v>446</v>
      </c>
      <c r="J137" s="252">
        <v>255</v>
      </c>
      <c r="K137" s="298"/>
    </row>
    <row r="138" spans="2:11" s="1" customFormat="1" ht="15" customHeight="1">
      <c r="B138" s="295"/>
      <c r="C138" s="252" t="s">
        <v>474</v>
      </c>
      <c r="D138" s="252"/>
      <c r="E138" s="252"/>
      <c r="F138" s="273" t="s">
        <v>444</v>
      </c>
      <c r="G138" s="252"/>
      <c r="H138" s="252" t="s">
        <v>498</v>
      </c>
      <c r="I138" s="252" t="s">
        <v>476</v>
      </c>
      <c r="J138" s="252"/>
      <c r="K138" s="298"/>
    </row>
    <row r="139" spans="2:11" s="1" customFormat="1" ht="15" customHeight="1">
      <c r="B139" s="295"/>
      <c r="C139" s="252" t="s">
        <v>477</v>
      </c>
      <c r="D139" s="252"/>
      <c r="E139" s="252"/>
      <c r="F139" s="273" t="s">
        <v>444</v>
      </c>
      <c r="G139" s="252"/>
      <c r="H139" s="252" t="s">
        <v>499</v>
      </c>
      <c r="I139" s="252" t="s">
        <v>479</v>
      </c>
      <c r="J139" s="252"/>
      <c r="K139" s="298"/>
    </row>
    <row r="140" spans="2:11" s="1" customFormat="1" ht="15" customHeight="1">
      <c r="B140" s="295"/>
      <c r="C140" s="252" t="s">
        <v>480</v>
      </c>
      <c r="D140" s="252"/>
      <c r="E140" s="252"/>
      <c r="F140" s="273" t="s">
        <v>444</v>
      </c>
      <c r="G140" s="252"/>
      <c r="H140" s="252" t="s">
        <v>480</v>
      </c>
      <c r="I140" s="252" t="s">
        <v>479</v>
      </c>
      <c r="J140" s="252"/>
      <c r="K140" s="298"/>
    </row>
    <row r="141" spans="2:11" s="1" customFormat="1" ht="15" customHeight="1">
      <c r="B141" s="295"/>
      <c r="C141" s="252" t="s">
        <v>37</v>
      </c>
      <c r="D141" s="252"/>
      <c r="E141" s="252"/>
      <c r="F141" s="273" t="s">
        <v>444</v>
      </c>
      <c r="G141" s="252"/>
      <c r="H141" s="252" t="s">
        <v>500</v>
      </c>
      <c r="I141" s="252" t="s">
        <v>479</v>
      </c>
      <c r="J141" s="252"/>
      <c r="K141" s="298"/>
    </row>
    <row r="142" spans="2:11" s="1" customFormat="1" ht="15" customHeight="1">
      <c r="B142" s="295"/>
      <c r="C142" s="252" t="s">
        <v>501</v>
      </c>
      <c r="D142" s="252"/>
      <c r="E142" s="252"/>
      <c r="F142" s="273" t="s">
        <v>444</v>
      </c>
      <c r="G142" s="252"/>
      <c r="H142" s="252" t="s">
        <v>502</v>
      </c>
      <c r="I142" s="252" t="s">
        <v>479</v>
      </c>
      <c r="J142" s="252"/>
      <c r="K142" s="298"/>
    </row>
    <row r="143" spans="2:11" s="1" customFormat="1" ht="15" customHeight="1">
      <c r="B143" s="299"/>
      <c r="C143" s="300"/>
      <c r="D143" s="300"/>
      <c r="E143" s="300"/>
      <c r="F143" s="300"/>
      <c r="G143" s="300"/>
      <c r="H143" s="300"/>
      <c r="I143" s="300"/>
      <c r="J143" s="300"/>
      <c r="K143" s="301"/>
    </row>
    <row r="144" spans="2:11" s="1" customFormat="1" ht="18.75" customHeight="1">
      <c r="B144" s="286"/>
      <c r="C144" s="286"/>
      <c r="D144" s="286"/>
      <c r="E144" s="286"/>
      <c r="F144" s="287"/>
      <c r="G144" s="286"/>
      <c r="H144" s="286"/>
      <c r="I144" s="286"/>
      <c r="J144" s="286"/>
      <c r="K144" s="286"/>
    </row>
    <row r="145" spans="2:11" s="1" customFormat="1" ht="18.75" customHeight="1">
      <c r="B145" s="259"/>
      <c r="C145" s="259"/>
      <c r="D145" s="259"/>
      <c r="E145" s="259"/>
      <c r="F145" s="259"/>
      <c r="G145" s="259"/>
      <c r="H145" s="259"/>
      <c r="I145" s="259"/>
      <c r="J145" s="259"/>
      <c r="K145" s="259"/>
    </row>
    <row r="146" spans="2:11" s="1" customFormat="1" ht="7.5" customHeight="1">
      <c r="B146" s="260"/>
      <c r="C146" s="261"/>
      <c r="D146" s="261"/>
      <c r="E146" s="261"/>
      <c r="F146" s="261"/>
      <c r="G146" s="261"/>
      <c r="H146" s="261"/>
      <c r="I146" s="261"/>
      <c r="J146" s="261"/>
      <c r="K146" s="262"/>
    </row>
    <row r="147" spans="2:11" s="1" customFormat="1" ht="45" customHeight="1">
      <c r="B147" s="263"/>
      <c r="C147" s="375" t="s">
        <v>503</v>
      </c>
      <c r="D147" s="375"/>
      <c r="E147" s="375"/>
      <c r="F147" s="375"/>
      <c r="G147" s="375"/>
      <c r="H147" s="375"/>
      <c r="I147" s="375"/>
      <c r="J147" s="375"/>
      <c r="K147" s="264"/>
    </row>
    <row r="148" spans="2:11" s="1" customFormat="1" ht="17.25" customHeight="1">
      <c r="B148" s="263"/>
      <c r="C148" s="265" t="s">
        <v>438</v>
      </c>
      <c r="D148" s="265"/>
      <c r="E148" s="265"/>
      <c r="F148" s="265" t="s">
        <v>439</v>
      </c>
      <c r="G148" s="266"/>
      <c r="H148" s="265" t="s">
        <v>53</v>
      </c>
      <c r="I148" s="265" t="s">
        <v>56</v>
      </c>
      <c r="J148" s="265" t="s">
        <v>440</v>
      </c>
      <c r="K148" s="264"/>
    </row>
    <row r="149" spans="2:11" s="1" customFormat="1" ht="17.25" customHeight="1">
      <c r="B149" s="263"/>
      <c r="C149" s="267" t="s">
        <v>441</v>
      </c>
      <c r="D149" s="267"/>
      <c r="E149" s="267"/>
      <c r="F149" s="268" t="s">
        <v>442</v>
      </c>
      <c r="G149" s="269"/>
      <c r="H149" s="267"/>
      <c r="I149" s="267"/>
      <c r="J149" s="267" t="s">
        <v>443</v>
      </c>
      <c r="K149" s="264"/>
    </row>
    <row r="150" spans="2:11" s="1" customFormat="1" ht="5.25" customHeight="1">
      <c r="B150" s="275"/>
      <c r="C150" s="270"/>
      <c r="D150" s="270"/>
      <c r="E150" s="270"/>
      <c r="F150" s="270"/>
      <c r="G150" s="271"/>
      <c r="H150" s="270"/>
      <c r="I150" s="270"/>
      <c r="J150" s="270"/>
      <c r="K150" s="298"/>
    </row>
    <row r="151" spans="2:11" s="1" customFormat="1" ht="15" customHeight="1">
      <c r="B151" s="275"/>
      <c r="C151" s="302" t="s">
        <v>447</v>
      </c>
      <c r="D151" s="252"/>
      <c r="E151" s="252"/>
      <c r="F151" s="303" t="s">
        <v>444</v>
      </c>
      <c r="G151" s="252"/>
      <c r="H151" s="302" t="s">
        <v>484</v>
      </c>
      <c r="I151" s="302" t="s">
        <v>446</v>
      </c>
      <c r="J151" s="302">
        <v>120</v>
      </c>
      <c r="K151" s="298"/>
    </row>
    <row r="152" spans="2:11" s="1" customFormat="1" ht="15" customHeight="1">
      <c r="B152" s="275"/>
      <c r="C152" s="302" t="s">
        <v>493</v>
      </c>
      <c r="D152" s="252"/>
      <c r="E152" s="252"/>
      <c r="F152" s="303" t="s">
        <v>444</v>
      </c>
      <c r="G152" s="252"/>
      <c r="H152" s="302" t="s">
        <v>504</v>
      </c>
      <c r="I152" s="302" t="s">
        <v>446</v>
      </c>
      <c r="J152" s="302" t="s">
        <v>495</v>
      </c>
      <c r="K152" s="298"/>
    </row>
    <row r="153" spans="2:11" s="1" customFormat="1" ht="15" customHeight="1">
      <c r="B153" s="275"/>
      <c r="C153" s="302" t="s">
        <v>84</v>
      </c>
      <c r="D153" s="252"/>
      <c r="E153" s="252"/>
      <c r="F153" s="303" t="s">
        <v>444</v>
      </c>
      <c r="G153" s="252"/>
      <c r="H153" s="302" t="s">
        <v>505</v>
      </c>
      <c r="I153" s="302" t="s">
        <v>446</v>
      </c>
      <c r="J153" s="302" t="s">
        <v>495</v>
      </c>
      <c r="K153" s="298"/>
    </row>
    <row r="154" spans="2:11" s="1" customFormat="1" ht="15" customHeight="1">
      <c r="B154" s="275"/>
      <c r="C154" s="302" t="s">
        <v>449</v>
      </c>
      <c r="D154" s="252"/>
      <c r="E154" s="252"/>
      <c r="F154" s="303" t="s">
        <v>450</v>
      </c>
      <c r="G154" s="252"/>
      <c r="H154" s="302" t="s">
        <v>484</v>
      </c>
      <c r="I154" s="302" t="s">
        <v>446</v>
      </c>
      <c r="J154" s="302">
        <v>50</v>
      </c>
      <c r="K154" s="298"/>
    </row>
    <row r="155" spans="2:11" s="1" customFormat="1" ht="15" customHeight="1">
      <c r="B155" s="275"/>
      <c r="C155" s="302" t="s">
        <v>452</v>
      </c>
      <c r="D155" s="252"/>
      <c r="E155" s="252"/>
      <c r="F155" s="303" t="s">
        <v>444</v>
      </c>
      <c r="G155" s="252"/>
      <c r="H155" s="302" t="s">
        <v>484</v>
      </c>
      <c r="I155" s="302" t="s">
        <v>454</v>
      </c>
      <c r="J155" s="302"/>
      <c r="K155" s="298"/>
    </row>
    <row r="156" spans="2:11" s="1" customFormat="1" ht="15" customHeight="1">
      <c r="B156" s="275"/>
      <c r="C156" s="302" t="s">
        <v>463</v>
      </c>
      <c r="D156" s="252"/>
      <c r="E156" s="252"/>
      <c r="F156" s="303" t="s">
        <v>450</v>
      </c>
      <c r="G156" s="252"/>
      <c r="H156" s="302" t="s">
        <v>484</v>
      </c>
      <c r="I156" s="302" t="s">
        <v>446</v>
      </c>
      <c r="J156" s="302">
        <v>50</v>
      </c>
      <c r="K156" s="298"/>
    </row>
    <row r="157" spans="2:11" s="1" customFormat="1" ht="15" customHeight="1">
      <c r="B157" s="275"/>
      <c r="C157" s="302" t="s">
        <v>471</v>
      </c>
      <c r="D157" s="252"/>
      <c r="E157" s="252"/>
      <c r="F157" s="303" t="s">
        <v>450</v>
      </c>
      <c r="G157" s="252"/>
      <c r="H157" s="302" t="s">
        <v>484</v>
      </c>
      <c r="I157" s="302" t="s">
        <v>446</v>
      </c>
      <c r="J157" s="302">
        <v>50</v>
      </c>
      <c r="K157" s="298"/>
    </row>
    <row r="158" spans="2:11" s="1" customFormat="1" ht="15" customHeight="1">
      <c r="B158" s="275"/>
      <c r="C158" s="302" t="s">
        <v>469</v>
      </c>
      <c r="D158" s="252"/>
      <c r="E158" s="252"/>
      <c r="F158" s="303" t="s">
        <v>450</v>
      </c>
      <c r="G158" s="252"/>
      <c r="H158" s="302" t="s">
        <v>484</v>
      </c>
      <c r="I158" s="302" t="s">
        <v>446</v>
      </c>
      <c r="J158" s="302">
        <v>50</v>
      </c>
      <c r="K158" s="298"/>
    </row>
    <row r="159" spans="2:11" s="1" customFormat="1" ht="15" customHeight="1">
      <c r="B159" s="275"/>
      <c r="C159" s="302" t="s">
        <v>95</v>
      </c>
      <c r="D159" s="252"/>
      <c r="E159" s="252"/>
      <c r="F159" s="303" t="s">
        <v>444</v>
      </c>
      <c r="G159" s="252"/>
      <c r="H159" s="302" t="s">
        <v>506</v>
      </c>
      <c r="I159" s="302" t="s">
        <v>446</v>
      </c>
      <c r="J159" s="302" t="s">
        <v>507</v>
      </c>
      <c r="K159" s="298"/>
    </row>
    <row r="160" spans="2:11" s="1" customFormat="1" ht="15" customHeight="1">
      <c r="B160" s="275"/>
      <c r="C160" s="302" t="s">
        <v>508</v>
      </c>
      <c r="D160" s="252"/>
      <c r="E160" s="252"/>
      <c r="F160" s="303" t="s">
        <v>444</v>
      </c>
      <c r="G160" s="252"/>
      <c r="H160" s="302" t="s">
        <v>509</v>
      </c>
      <c r="I160" s="302" t="s">
        <v>479</v>
      </c>
      <c r="J160" s="302"/>
      <c r="K160" s="298"/>
    </row>
    <row r="161" spans="2:11" s="1" customFormat="1" ht="15" customHeight="1">
      <c r="B161" s="304"/>
      <c r="C161" s="284"/>
      <c r="D161" s="284"/>
      <c r="E161" s="284"/>
      <c r="F161" s="284"/>
      <c r="G161" s="284"/>
      <c r="H161" s="284"/>
      <c r="I161" s="284"/>
      <c r="J161" s="284"/>
      <c r="K161" s="305"/>
    </row>
    <row r="162" spans="2:11" s="1" customFormat="1" ht="18.75" customHeight="1">
      <c r="B162" s="286"/>
      <c r="C162" s="296"/>
      <c r="D162" s="296"/>
      <c r="E162" s="296"/>
      <c r="F162" s="306"/>
      <c r="G162" s="296"/>
      <c r="H162" s="296"/>
      <c r="I162" s="296"/>
      <c r="J162" s="296"/>
      <c r="K162" s="286"/>
    </row>
    <row r="163" spans="2:11" s="1" customFormat="1" ht="18.75" customHeight="1">
      <c r="B163" s="259"/>
      <c r="C163" s="259"/>
      <c r="D163" s="259"/>
      <c r="E163" s="259"/>
      <c r="F163" s="259"/>
      <c r="G163" s="259"/>
      <c r="H163" s="259"/>
      <c r="I163" s="259"/>
      <c r="J163" s="259"/>
      <c r="K163" s="259"/>
    </row>
    <row r="164" spans="2:11" s="1" customFormat="1" ht="7.5" customHeight="1">
      <c r="B164" s="241"/>
      <c r="C164" s="242"/>
      <c r="D164" s="242"/>
      <c r="E164" s="242"/>
      <c r="F164" s="242"/>
      <c r="G164" s="242"/>
      <c r="H164" s="242"/>
      <c r="I164" s="242"/>
      <c r="J164" s="242"/>
      <c r="K164" s="243"/>
    </row>
    <row r="165" spans="2:11" s="1" customFormat="1" ht="45" customHeight="1">
      <c r="B165" s="244"/>
      <c r="C165" s="376" t="s">
        <v>510</v>
      </c>
      <c r="D165" s="376"/>
      <c r="E165" s="376"/>
      <c r="F165" s="376"/>
      <c r="G165" s="376"/>
      <c r="H165" s="376"/>
      <c r="I165" s="376"/>
      <c r="J165" s="376"/>
      <c r="K165" s="245"/>
    </row>
    <row r="166" spans="2:11" s="1" customFormat="1" ht="17.25" customHeight="1">
      <c r="B166" s="244"/>
      <c r="C166" s="265" t="s">
        <v>438</v>
      </c>
      <c r="D166" s="265"/>
      <c r="E166" s="265"/>
      <c r="F166" s="265" t="s">
        <v>439</v>
      </c>
      <c r="G166" s="307"/>
      <c r="H166" s="308" t="s">
        <v>53</v>
      </c>
      <c r="I166" s="308" t="s">
        <v>56</v>
      </c>
      <c r="J166" s="265" t="s">
        <v>440</v>
      </c>
      <c r="K166" s="245"/>
    </row>
    <row r="167" spans="2:11" s="1" customFormat="1" ht="17.25" customHeight="1">
      <c r="B167" s="246"/>
      <c r="C167" s="267" t="s">
        <v>441</v>
      </c>
      <c r="D167" s="267"/>
      <c r="E167" s="267"/>
      <c r="F167" s="268" t="s">
        <v>442</v>
      </c>
      <c r="G167" s="309"/>
      <c r="H167" s="310"/>
      <c r="I167" s="310"/>
      <c r="J167" s="267" t="s">
        <v>443</v>
      </c>
      <c r="K167" s="247"/>
    </row>
    <row r="168" spans="2:11" s="1" customFormat="1" ht="5.25" customHeight="1">
      <c r="B168" s="275"/>
      <c r="C168" s="270"/>
      <c r="D168" s="270"/>
      <c r="E168" s="270"/>
      <c r="F168" s="270"/>
      <c r="G168" s="271"/>
      <c r="H168" s="270"/>
      <c r="I168" s="270"/>
      <c r="J168" s="270"/>
      <c r="K168" s="298"/>
    </row>
    <row r="169" spans="2:11" s="1" customFormat="1" ht="15" customHeight="1">
      <c r="B169" s="275"/>
      <c r="C169" s="252" t="s">
        <v>447</v>
      </c>
      <c r="D169" s="252"/>
      <c r="E169" s="252"/>
      <c r="F169" s="273" t="s">
        <v>444</v>
      </c>
      <c r="G169" s="252"/>
      <c r="H169" s="252" t="s">
        <v>484</v>
      </c>
      <c r="I169" s="252" t="s">
        <v>446</v>
      </c>
      <c r="J169" s="252">
        <v>120</v>
      </c>
      <c r="K169" s="298"/>
    </row>
    <row r="170" spans="2:11" s="1" customFormat="1" ht="15" customHeight="1">
      <c r="B170" s="275"/>
      <c r="C170" s="252" t="s">
        <v>493</v>
      </c>
      <c r="D170" s="252"/>
      <c r="E170" s="252"/>
      <c r="F170" s="273" t="s">
        <v>444</v>
      </c>
      <c r="G170" s="252"/>
      <c r="H170" s="252" t="s">
        <v>494</v>
      </c>
      <c r="I170" s="252" t="s">
        <v>446</v>
      </c>
      <c r="J170" s="252" t="s">
        <v>495</v>
      </c>
      <c r="K170" s="298"/>
    </row>
    <row r="171" spans="2:11" s="1" customFormat="1" ht="15" customHeight="1">
      <c r="B171" s="275"/>
      <c r="C171" s="252" t="s">
        <v>84</v>
      </c>
      <c r="D171" s="252"/>
      <c r="E171" s="252"/>
      <c r="F171" s="273" t="s">
        <v>444</v>
      </c>
      <c r="G171" s="252"/>
      <c r="H171" s="252" t="s">
        <v>511</v>
      </c>
      <c r="I171" s="252" t="s">
        <v>446</v>
      </c>
      <c r="J171" s="252" t="s">
        <v>495</v>
      </c>
      <c r="K171" s="298"/>
    </row>
    <row r="172" spans="2:11" s="1" customFormat="1" ht="15" customHeight="1">
      <c r="B172" s="275"/>
      <c r="C172" s="252" t="s">
        <v>449</v>
      </c>
      <c r="D172" s="252"/>
      <c r="E172" s="252"/>
      <c r="F172" s="273" t="s">
        <v>450</v>
      </c>
      <c r="G172" s="252"/>
      <c r="H172" s="252" t="s">
        <v>511</v>
      </c>
      <c r="I172" s="252" t="s">
        <v>446</v>
      </c>
      <c r="J172" s="252">
        <v>50</v>
      </c>
      <c r="K172" s="298"/>
    </row>
    <row r="173" spans="2:11" s="1" customFormat="1" ht="15" customHeight="1">
      <c r="B173" s="275"/>
      <c r="C173" s="252" t="s">
        <v>452</v>
      </c>
      <c r="D173" s="252"/>
      <c r="E173" s="252"/>
      <c r="F173" s="273" t="s">
        <v>444</v>
      </c>
      <c r="G173" s="252"/>
      <c r="H173" s="252" t="s">
        <v>511</v>
      </c>
      <c r="I173" s="252" t="s">
        <v>454</v>
      </c>
      <c r="J173" s="252"/>
      <c r="K173" s="298"/>
    </row>
    <row r="174" spans="2:11" s="1" customFormat="1" ht="15" customHeight="1">
      <c r="B174" s="275"/>
      <c r="C174" s="252" t="s">
        <v>463</v>
      </c>
      <c r="D174" s="252"/>
      <c r="E174" s="252"/>
      <c r="F174" s="273" t="s">
        <v>450</v>
      </c>
      <c r="G174" s="252"/>
      <c r="H174" s="252" t="s">
        <v>511</v>
      </c>
      <c r="I174" s="252" t="s">
        <v>446</v>
      </c>
      <c r="J174" s="252">
        <v>50</v>
      </c>
      <c r="K174" s="298"/>
    </row>
    <row r="175" spans="2:11" s="1" customFormat="1" ht="15" customHeight="1">
      <c r="B175" s="275"/>
      <c r="C175" s="252" t="s">
        <v>471</v>
      </c>
      <c r="D175" s="252"/>
      <c r="E175" s="252"/>
      <c r="F175" s="273" t="s">
        <v>450</v>
      </c>
      <c r="G175" s="252"/>
      <c r="H175" s="252" t="s">
        <v>511</v>
      </c>
      <c r="I175" s="252" t="s">
        <v>446</v>
      </c>
      <c r="J175" s="252">
        <v>50</v>
      </c>
      <c r="K175" s="298"/>
    </row>
    <row r="176" spans="2:11" s="1" customFormat="1" ht="15" customHeight="1">
      <c r="B176" s="275"/>
      <c r="C176" s="252" t="s">
        <v>469</v>
      </c>
      <c r="D176" s="252"/>
      <c r="E176" s="252"/>
      <c r="F176" s="273" t="s">
        <v>450</v>
      </c>
      <c r="G176" s="252"/>
      <c r="H176" s="252" t="s">
        <v>511</v>
      </c>
      <c r="I176" s="252" t="s">
        <v>446</v>
      </c>
      <c r="J176" s="252">
        <v>50</v>
      </c>
      <c r="K176" s="298"/>
    </row>
    <row r="177" spans="2:11" s="1" customFormat="1" ht="15" customHeight="1">
      <c r="B177" s="275"/>
      <c r="C177" s="252" t="s">
        <v>104</v>
      </c>
      <c r="D177" s="252"/>
      <c r="E177" s="252"/>
      <c r="F177" s="273" t="s">
        <v>444</v>
      </c>
      <c r="G177" s="252"/>
      <c r="H177" s="252" t="s">
        <v>512</v>
      </c>
      <c r="I177" s="252" t="s">
        <v>513</v>
      </c>
      <c r="J177" s="252"/>
      <c r="K177" s="298"/>
    </row>
    <row r="178" spans="2:11" s="1" customFormat="1" ht="15" customHeight="1">
      <c r="B178" s="275"/>
      <c r="C178" s="252" t="s">
        <v>56</v>
      </c>
      <c r="D178" s="252"/>
      <c r="E178" s="252"/>
      <c r="F178" s="273" t="s">
        <v>444</v>
      </c>
      <c r="G178" s="252"/>
      <c r="H178" s="252" t="s">
        <v>514</v>
      </c>
      <c r="I178" s="252" t="s">
        <v>515</v>
      </c>
      <c r="J178" s="252">
        <v>1</v>
      </c>
      <c r="K178" s="298"/>
    </row>
    <row r="179" spans="2:11" s="1" customFormat="1" ht="15" customHeight="1">
      <c r="B179" s="275"/>
      <c r="C179" s="252" t="s">
        <v>52</v>
      </c>
      <c r="D179" s="252"/>
      <c r="E179" s="252"/>
      <c r="F179" s="273" t="s">
        <v>444</v>
      </c>
      <c r="G179" s="252"/>
      <c r="H179" s="252" t="s">
        <v>516</v>
      </c>
      <c r="I179" s="252" t="s">
        <v>446</v>
      </c>
      <c r="J179" s="252">
        <v>20</v>
      </c>
      <c r="K179" s="298"/>
    </row>
    <row r="180" spans="2:11" s="1" customFormat="1" ht="15" customHeight="1">
      <c r="B180" s="275"/>
      <c r="C180" s="252" t="s">
        <v>53</v>
      </c>
      <c r="D180" s="252"/>
      <c r="E180" s="252"/>
      <c r="F180" s="273" t="s">
        <v>444</v>
      </c>
      <c r="G180" s="252"/>
      <c r="H180" s="252" t="s">
        <v>517</v>
      </c>
      <c r="I180" s="252" t="s">
        <v>446</v>
      </c>
      <c r="J180" s="252">
        <v>255</v>
      </c>
      <c r="K180" s="298"/>
    </row>
    <row r="181" spans="2:11" s="1" customFormat="1" ht="15" customHeight="1">
      <c r="B181" s="275"/>
      <c r="C181" s="252" t="s">
        <v>105</v>
      </c>
      <c r="D181" s="252"/>
      <c r="E181" s="252"/>
      <c r="F181" s="273" t="s">
        <v>444</v>
      </c>
      <c r="G181" s="252"/>
      <c r="H181" s="252" t="s">
        <v>408</v>
      </c>
      <c r="I181" s="252" t="s">
        <v>446</v>
      </c>
      <c r="J181" s="252">
        <v>10</v>
      </c>
      <c r="K181" s="298"/>
    </row>
    <row r="182" spans="2:11" s="1" customFormat="1" ht="15" customHeight="1">
      <c r="B182" s="275"/>
      <c r="C182" s="252" t="s">
        <v>106</v>
      </c>
      <c r="D182" s="252"/>
      <c r="E182" s="252"/>
      <c r="F182" s="273" t="s">
        <v>444</v>
      </c>
      <c r="G182" s="252"/>
      <c r="H182" s="252" t="s">
        <v>518</v>
      </c>
      <c r="I182" s="252" t="s">
        <v>479</v>
      </c>
      <c r="J182" s="252"/>
      <c r="K182" s="298"/>
    </row>
    <row r="183" spans="2:11" s="1" customFormat="1" ht="15" customHeight="1">
      <c r="B183" s="275"/>
      <c r="C183" s="252" t="s">
        <v>519</v>
      </c>
      <c r="D183" s="252"/>
      <c r="E183" s="252"/>
      <c r="F183" s="273" t="s">
        <v>444</v>
      </c>
      <c r="G183" s="252"/>
      <c r="H183" s="252" t="s">
        <v>520</v>
      </c>
      <c r="I183" s="252" t="s">
        <v>479</v>
      </c>
      <c r="J183" s="252"/>
      <c r="K183" s="298"/>
    </row>
    <row r="184" spans="2:11" s="1" customFormat="1" ht="15" customHeight="1">
      <c r="B184" s="275"/>
      <c r="C184" s="252" t="s">
        <v>508</v>
      </c>
      <c r="D184" s="252"/>
      <c r="E184" s="252"/>
      <c r="F184" s="273" t="s">
        <v>444</v>
      </c>
      <c r="G184" s="252"/>
      <c r="H184" s="252" t="s">
        <v>521</v>
      </c>
      <c r="I184" s="252" t="s">
        <v>479</v>
      </c>
      <c r="J184" s="252"/>
      <c r="K184" s="298"/>
    </row>
    <row r="185" spans="2:11" s="1" customFormat="1" ht="15" customHeight="1">
      <c r="B185" s="275"/>
      <c r="C185" s="252" t="s">
        <v>108</v>
      </c>
      <c r="D185" s="252"/>
      <c r="E185" s="252"/>
      <c r="F185" s="273" t="s">
        <v>450</v>
      </c>
      <c r="G185" s="252"/>
      <c r="H185" s="252" t="s">
        <v>522</v>
      </c>
      <c r="I185" s="252" t="s">
        <v>446</v>
      </c>
      <c r="J185" s="252">
        <v>50</v>
      </c>
      <c r="K185" s="298"/>
    </row>
    <row r="186" spans="2:11" s="1" customFormat="1" ht="15" customHeight="1">
      <c r="B186" s="275"/>
      <c r="C186" s="252" t="s">
        <v>523</v>
      </c>
      <c r="D186" s="252"/>
      <c r="E186" s="252"/>
      <c r="F186" s="273" t="s">
        <v>450</v>
      </c>
      <c r="G186" s="252"/>
      <c r="H186" s="252" t="s">
        <v>524</v>
      </c>
      <c r="I186" s="252" t="s">
        <v>525</v>
      </c>
      <c r="J186" s="252"/>
      <c r="K186" s="298"/>
    </row>
    <row r="187" spans="2:11" s="1" customFormat="1" ht="15" customHeight="1">
      <c r="B187" s="275"/>
      <c r="C187" s="252" t="s">
        <v>526</v>
      </c>
      <c r="D187" s="252"/>
      <c r="E187" s="252"/>
      <c r="F187" s="273" t="s">
        <v>450</v>
      </c>
      <c r="G187" s="252"/>
      <c r="H187" s="252" t="s">
        <v>527</v>
      </c>
      <c r="I187" s="252" t="s">
        <v>525</v>
      </c>
      <c r="J187" s="252"/>
      <c r="K187" s="298"/>
    </row>
    <row r="188" spans="2:11" s="1" customFormat="1" ht="15" customHeight="1">
      <c r="B188" s="275"/>
      <c r="C188" s="252" t="s">
        <v>528</v>
      </c>
      <c r="D188" s="252"/>
      <c r="E188" s="252"/>
      <c r="F188" s="273" t="s">
        <v>450</v>
      </c>
      <c r="G188" s="252"/>
      <c r="H188" s="252" t="s">
        <v>529</v>
      </c>
      <c r="I188" s="252" t="s">
        <v>525</v>
      </c>
      <c r="J188" s="252"/>
      <c r="K188" s="298"/>
    </row>
    <row r="189" spans="2:11" s="1" customFormat="1" ht="15" customHeight="1">
      <c r="B189" s="275"/>
      <c r="C189" s="311" t="s">
        <v>530</v>
      </c>
      <c r="D189" s="252"/>
      <c r="E189" s="252"/>
      <c r="F189" s="273" t="s">
        <v>450</v>
      </c>
      <c r="G189" s="252"/>
      <c r="H189" s="252" t="s">
        <v>531</v>
      </c>
      <c r="I189" s="252" t="s">
        <v>532</v>
      </c>
      <c r="J189" s="312" t="s">
        <v>533</v>
      </c>
      <c r="K189" s="298"/>
    </row>
    <row r="190" spans="2:11" s="1" customFormat="1" ht="15" customHeight="1">
      <c r="B190" s="275"/>
      <c r="C190" s="311" t="s">
        <v>41</v>
      </c>
      <c r="D190" s="252"/>
      <c r="E190" s="252"/>
      <c r="F190" s="273" t="s">
        <v>444</v>
      </c>
      <c r="G190" s="252"/>
      <c r="H190" s="249" t="s">
        <v>534</v>
      </c>
      <c r="I190" s="252" t="s">
        <v>535</v>
      </c>
      <c r="J190" s="252"/>
      <c r="K190" s="298"/>
    </row>
    <row r="191" spans="2:11" s="1" customFormat="1" ht="15" customHeight="1">
      <c r="B191" s="275"/>
      <c r="C191" s="311" t="s">
        <v>536</v>
      </c>
      <c r="D191" s="252"/>
      <c r="E191" s="252"/>
      <c r="F191" s="273" t="s">
        <v>444</v>
      </c>
      <c r="G191" s="252"/>
      <c r="H191" s="252" t="s">
        <v>537</v>
      </c>
      <c r="I191" s="252" t="s">
        <v>479</v>
      </c>
      <c r="J191" s="252"/>
      <c r="K191" s="298"/>
    </row>
    <row r="192" spans="2:11" s="1" customFormat="1" ht="15" customHeight="1">
      <c r="B192" s="275"/>
      <c r="C192" s="311" t="s">
        <v>538</v>
      </c>
      <c r="D192" s="252"/>
      <c r="E192" s="252"/>
      <c r="F192" s="273" t="s">
        <v>444</v>
      </c>
      <c r="G192" s="252"/>
      <c r="H192" s="252" t="s">
        <v>539</v>
      </c>
      <c r="I192" s="252" t="s">
        <v>479</v>
      </c>
      <c r="J192" s="252"/>
      <c r="K192" s="298"/>
    </row>
    <row r="193" spans="2:11" s="1" customFormat="1" ht="15" customHeight="1">
      <c r="B193" s="275"/>
      <c r="C193" s="311" t="s">
        <v>540</v>
      </c>
      <c r="D193" s="252"/>
      <c r="E193" s="252"/>
      <c r="F193" s="273" t="s">
        <v>450</v>
      </c>
      <c r="G193" s="252"/>
      <c r="H193" s="252" t="s">
        <v>541</v>
      </c>
      <c r="I193" s="252" t="s">
        <v>479</v>
      </c>
      <c r="J193" s="252"/>
      <c r="K193" s="298"/>
    </row>
    <row r="194" spans="2:11" s="1" customFormat="1" ht="15" customHeight="1">
      <c r="B194" s="304"/>
      <c r="C194" s="313"/>
      <c r="D194" s="284"/>
      <c r="E194" s="284"/>
      <c r="F194" s="284"/>
      <c r="G194" s="284"/>
      <c r="H194" s="284"/>
      <c r="I194" s="284"/>
      <c r="J194" s="284"/>
      <c r="K194" s="305"/>
    </row>
    <row r="195" spans="2:11" s="1" customFormat="1" ht="18.75" customHeight="1">
      <c r="B195" s="286"/>
      <c r="C195" s="296"/>
      <c r="D195" s="296"/>
      <c r="E195" s="296"/>
      <c r="F195" s="306"/>
      <c r="G195" s="296"/>
      <c r="H195" s="296"/>
      <c r="I195" s="296"/>
      <c r="J195" s="296"/>
      <c r="K195" s="286"/>
    </row>
    <row r="196" spans="2:11" s="1" customFormat="1" ht="18.75" customHeight="1">
      <c r="B196" s="286"/>
      <c r="C196" s="296"/>
      <c r="D196" s="296"/>
      <c r="E196" s="296"/>
      <c r="F196" s="306"/>
      <c r="G196" s="296"/>
      <c r="H196" s="296"/>
      <c r="I196" s="296"/>
      <c r="J196" s="296"/>
      <c r="K196" s="286"/>
    </row>
    <row r="197" spans="2:11" s="1" customFormat="1" ht="18.75" customHeight="1">
      <c r="B197" s="259"/>
      <c r="C197" s="259"/>
      <c r="D197" s="259"/>
      <c r="E197" s="259"/>
      <c r="F197" s="259"/>
      <c r="G197" s="259"/>
      <c r="H197" s="259"/>
      <c r="I197" s="259"/>
      <c r="J197" s="259"/>
      <c r="K197" s="259"/>
    </row>
    <row r="198" spans="2:11" s="1" customFormat="1" ht="13.5">
      <c r="B198" s="241"/>
      <c r="C198" s="242"/>
      <c r="D198" s="242"/>
      <c r="E198" s="242"/>
      <c r="F198" s="242"/>
      <c r="G198" s="242"/>
      <c r="H198" s="242"/>
      <c r="I198" s="242"/>
      <c r="J198" s="242"/>
      <c r="K198" s="243"/>
    </row>
    <row r="199" spans="2:11" s="1" customFormat="1" ht="21">
      <c r="B199" s="244"/>
      <c r="C199" s="376" t="s">
        <v>542</v>
      </c>
      <c r="D199" s="376"/>
      <c r="E199" s="376"/>
      <c r="F199" s="376"/>
      <c r="G199" s="376"/>
      <c r="H199" s="376"/>
      <c r="I199" s="376"/>
      <c r="J199" s="376"/>
      <c r="K199" s="245"/>
    </row>
    <row r="200" spans="2:11" s="1" customFormat="1" ht="25.5" customHeight="1">
      <c r="B200" s="244"/>
      <c r="C200" s="314" t="s">
        <v>543</v>
      </c>
      <c r="D200" s="314"/>
      <c r="E200" s="314"/>
      <c r="F200" s="314" t="s">
        <v>544</v>
      </c>
      <c r="G200" s="315"/>
      <c r="H200" s="377" t="s">
        <v>545</v>
      </c>
      <c r="I200" s="377"/>
      <c r="J200" s="377"/>
      <c r="K200" s="245"/>
    </row>
    <row r="201" spans="2:11" s="1" customFormat="1" ht="5.25" customHeight="1">
      <c r="B201" s="275"/>
      <c r="C201" s="270"/>
      <c r="D201" s="270"/>
      <c r="E201" s="270"/>
      <c r="F201" s="270"/>
      <c r="G201" s="296"/>
      <c r="H201" s="270"/>
      <c r="I201" s="270"/>
      <c r="J201" s="270"/>
      <c r="K201" s="298"/>
    </row>
    <row r="202" spans="2:11" s="1" customFormat="1" ht="15" customHeight="1">
      <c r="B202" s="275"/>
      <c r="C202" s="252" t="s">
        <v>535</v>
      </c>
      <c r="D202" s="252"/>
      <c r="E202" s="252"/>
      <c r="F202" s="273" t="s">
        <v>42</v>
      </c>
      <c r="G202" s="252"/>
      <c r="H202" s="378" t="s">
        <v>546</v>
      </c>
      <c r="I202" s="378"/>
      <c r="J202" s="378"/>
      <c r="K202" s="298"/>
    </row>
    <row r="203" spans="2:11" s="1" customFormat="1" ht="15" customHeight="1">
      <c r="B203" s="275"/>
      <c r="C203" s="252"/>
      <c r="D203" s="252"/>
      <c r="E203" s="252"/>
      <c r="F203" s="273" t="s">
        <v>43</v>
      </c>
      <c r="G203" s="252"/>
      <c r="H203" s="378" t="s">
        <v>547</v>
      </c>
      <c r="I203" s="378"/>
      <c r="J203" s="378"/>
      <c r="K203" s="298"/>
    </row>
    <row r="204" spans="2:11" s="1" customFormat="1" ht="15" customHeight="1">
      <c r="B204" s="275"/>
      <c r="C204" s="252"/>
      <c r="D204" s="252"/>
      <c r="E204" s="252"/>
      <c r="F204" s="273" t="s">
        <v>46</v>
      </c>
      <c r="G204" s="252"/>
      <c r="H204" s="378" t="s">
        <v>548</v>
      </c>
      <c r="I204" s="378"/>
      <c r="J204" s="378"/>
      <c r="K204" s="298"/>
    </row>
    <row r="205" spans="2:11" s="1" customFormat="1" ht="15" customHeight="1">
      <c r="B205" s="275"/>
      <c r="C205" s="252"/>
      <c r="D205" s="252"/>
      <c r="E205" s="252"/>
      <c r="F205" s="273" t="s">
        <v>44</v>
      </c>
      <c r="G205" s="252"/>
      <c r="H205" s="378" t="s">
        <v>549</v>
      </c>
      <c r="I205" s="378"/>
      <c r="J205" s="378"/>
      <c r="K205" s="298"/>
    </row>
    <row r="206" spans="2:11" s="1" customFormat="1" ht="15" customHeight="1">
      <c r="B206" s="275"/>
      <c r="C206" s="252"/>
      <c r="D206" s="252"/>
      <c r="E206" s="252"/>
      <c r="F206" s="273" t="s">
        <v>45</v>
      </c>
      <c r="G206" s="252"/>
      <c r="H206" s="378" t="s">
        <v>550</v>
      </c>
      <c r="I206" s="378"/>
      <c r="J206" s="378"/>
      <c r="K206" s="298"/>
    </row>
    <row r="207" spans="2:11" s="1" customFormat="1" ht="15" customHeight="1">
      <c r="B207" s="275"/>
      <c r="C207" s="252"/>
      <c r="D207" s="252"/>
      <c r="E207" s="252"/>
      <c r="F207" s="273"/>
      <c r="G207" s="252"/>
      <c r="H207" s="252"/>
      <c r="I207" s="252"/>
      <c r="J207" s="252"/>
      <c r="K207" s="298"/>
    </row>
    <row r="208" spans="2:11" s="1" customFormat="1" ht="15" customHeight="1">
      <c r="B208" s="275"/>
      <c r="C208" s="252" t="s">
        <v>491</v>
      </c>
      <c r="D208" s="252"/>
      <c r="E208" s="252"/>
      <c r="F208" s="273" t="s">
        <v>77</v>
      </c>
      <c r="G208" s="252"/>
      <c r="H208" s="378" t="s">
        <v>551</v>
      </c>
      <c r="I208" s="378"/>
      <c r="J208" s="378"/>
      <c r="K208" s="298"/>
    </row>
    <row r="209" spans="2:11" s="1" customFormat="1" ht="15" customHeight="1">
      <c r="B209" s="275"/>
      <c r="C209" s="252"/>
      <c r="D209" s="252"/>
      <c r="E209" s="252"/>
      <c r="F209" s="273" t="s">
        <v>387</v>
      </c>
      <c r="G209" s="252"/>
      <c r="H209" s="378" t="s">
        <v>388</v>
      </c>
      <c r="I209" s="378"/>
      <c r="J209" s="378"/>
      <c r="K209" s="298"/>
    </row>
    <row r="210" spans="2:11" s="1" customFormat="1" ht="15" customHeight="1">
      <c r="B210" s="275"/>
      <c r="C210" s="252"/>
      <c r="D210" s="252"/>
      <c r="E210" s="252"/>
      <c r="F210" s="273" t="s">
        <v>385</v>
      </c>
      <c r="G210" s="252"/>
      <c r="H210" s="378" t="s">
        <v>552</v>
      </c>
      <c r="I210" s="378"/>
      <c r="J210" s="378"/>
      <c r="K210" s="298"/>
    </row>
    <row r="211" spans="2:11" s="1" customFormat="1" ht="15" customHeight="1">
      <c r="B211" s="316"/>
      <c r="C211" s="252"/>
      <c r="D211" s="252"/>
      <c r="E211" s="252"/>
      <c r="F211" s="273" t="s">
        <v>389</v>
      </c>
      <c r="G211" s="311"/>
      <c r="H211" s="379" t="s">
        <v>390</v>
      </c>
      <c r="I211" s="379"/>
      <c r="J211" s="379"/>
      <c r="K211" s="317"/>
    </row>
    <row r="212" spans="2:11" s="1" customFormat="1" ht="15" customHeight="1">
      <c r="B212" s="316"/>
      <c r="C212" s="252"/>
      <c r="D212" s="252"/>
      <c r="E212" s="252"/>
      <c r="F212" s="273" t="s">
        <v>391</v>
      </c>
      <c r="G212" s="311"/>
      <c r="H212" s="379" t="s">
        <v>553</v>
      </c>
      <c r="I212" s="379"/>
      <c r="J212" s="379"/>
      <c r="K212" s="317"/>
    </row>
    <row r="213" spans="2:11" s="1" customFormat="1" ht="15" customHeight="1">
      <c r="B213" s="316"/>
      <c r="C213" s="252"/>
      <c r="D213" s="252"/>
      <c r="E213" s="252"/>
      <c r="F213" s="273"/>
      <c r="G213" s="311"/>
      <c r="H213" s="302"/>
      <c r="I213" s="302"/>
      <c r="J213" s="302"/>
      <c r="K213" s="317"/>
    </row>
    <row r="214" spans="2:11" s="1" customFormat="1" ht="15" customHeight="1">
      <c r="B214" s="316"/>
      <c r="C214" s="252" t="s">
        <v>515</v>
      </c>
      <c r="D214" s="252"/>
      <c r="E214" s="252"/>
      <c r="F214" s="273">
        <v>1</v>
      </c>
      <c r="G214" s="311"/>
      <c r="H214" s="379" t="s">
        <v>554</v>
      </c>
      <c r="I214" s="379"/>
      <c r="J214" s="379"/>
      <c r="K214" s="317"/>
    </row>
    <row r="215" spans="2:11" s="1" customFormat="1" ht="15" customHeight="1">
      <c r="B215" s="316"/>
      <c r="C215" s="252"/>
      <c r="D215" s="252"/>
      <c r="E215" s="252"/>
      <c r="F215" s="273">
        <v>2</v>
      </c>
      <c r="G215" s="311"/>
      <c r="H215" s="379" t="s">
        <v>555</v>
      </c>
      <c r="I215" s="379"/>
      <c r="J215" s="379"/>
      <c r="K215" s="317"/>
    </row>
    <row r="216" spans="2:11" s="1" customFormat="1" ht="15" customHeight="1">
      <c r="B216" s="316"/>
      <c r="C216" s="252"/>
      <c r="D216" s="252"/>
      <c r="E216" s="252"/>
      <c r="F216" s="273">
        <v>3</v>
      </c>
      <c r="G216" s="311"/>
      <c r="H216" s="379" t="s">
        <v>556</v>
      </c>
      <c r="I216" s="379"/>
      <c r="J216" s="379"/>
      <c r="K216" s="317"/>
    </row>
    <row r="217" spans="2:11" s="1" customFormat="1" ht="15" customHeight="1">
      <c r="B217" s="316"/>
      <c r="C217" s="252"/>
      <c r="D217" s="252"/>
      <c r="E217" s="252"/>
      <c r="F217" s="273">
        <v>4</v>
      </c>
      <c r="G217" s="311"/>
      <c r="H217" s="379" t="s">
        <v>557</v>
      </c>
      <c r="I217" s="379"/>
      <c r="J217" s="379"/>
      <c r="K217" s="317"/>
    </row>
    <row r="218" spans="2:11" s="1" customFormat="1" ht="12.75" customHeight="1">
      <c r="B218" s="318"/>
      <c r="C218" s="319"/>
      <c r="D218" s="319"/>
      <c r="E218" s="319"/>
      <c r="F218" s="319"/>
      <c r="G218" s="319"/>
      <c r="H218" s="319"/>
      <c r="I218" s="319"/>
      <c r="J218" s="319"/>
      <c r="K218" s="320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SO 02.1 - BC5 - Vodní tůně</vt:lpstr>
      <vt:lpstr>VRN-SO 02 vodni tuně - Ve...</vt:lpstr>
      <vt:lpstr>Pokyny pro vyplnění</vt:lpstr>
      <vt:lpstr>'Rekapitulace stavby'!Názvy_tisku</vt:lpstr>
      <vt:lpstr>'SO 02.1 - BC5 - Vodní tůně'!Názvy_tisku</vt:lpstr>
      <vt:lpstr>'VRN-SO 02 vodni tuně - Ve...'!Názvy_tisku</vt:lpstr>
      <vt:lpstr>'Pokyny pro vyplnění'!Oblast_tisku</vt:lpstr>
      <vt:lpstr>'Rekapitulace stavby'!Oblast_tisku</vt:lpstr>
      <vt:lpstr>'SO 02.1 - BC5 - Vodní tůně'!Oblast_tisku</vt:lpstr>
      <vt:lpstr>'VRN-SO 02 vodni tuně - Ve...'!Oblast_tisku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Vychodilova-NB\Vychodilova</dc:creator>
  <cp:lastModifiedBy>Divinová Hana Ing.</cp:lastModifiedBy>
  <dcterms:created xsi:type="dcterms:W3CDTF">2022-06-07T11:30:12Z</dcterms:created>
  <dcterms:modified xsi:type="dcterms:W3CDTF">2022-06-17T12:27:10Z</dcterms:modified>
</cp:coreProperties>
</file>